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laneación\antepryppto\anteproyecto 2026\"/>
    </mc:Choice>
  </mc:AlternateContent>
  <xr:revisionPtr revIDLastSave="0" documentId="13_ncr:1_{042EF880-222F-4112-93C3-D6225A6AF7C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alendarización 2026" sheetId="1" r:id="rId1"/>
    <sheet name="consideraciones" sheetId="4" r:id="rId2"/>
    <sheet name="matrícula proyectada 2025" sheetId="5" r:id="rId3"/>
    <sheet name="recaudado 30062025" sheetId="2" r:id="rId4"/>
  </sheets>
  <definedNames>
    <definedName name="_xlnm._FilterDatabase" localSheetId="0" hidden="1">'calendarización 2026'!$A$4:$Q$76</definedName>
    <definedName name="carta" localSheetId="0">'calendarización 2026'!#REF!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1" l="1"/>
  <c r="Q60" i="1"/>
  <c r="Q61" i="1"/>
  <c r="Q62" i="1"/>
  <c r="Q63" i="1"/>
  <c r="Q58" i="1"/>
  <c r="B9" i="5" l="1"/>
  <c r="B7" i="5"/>
  <c r="G43" i="5"/>
  <c r="G42" i="5"/>
  <c r="G41" i="5"/>
  <c r="H41" i="5" s="1"/>
  <c r="D42" i="5"/>
  <c r="H42" i="5" s="1"/>
  <c r="D43" i="5"/>
  <c r="H43" i="5" s="1"/>
  <c r="D41" i="5"/>
  <c r="C40" i="5"/>
  <c r="C9" i="5" s="1"/>
  <c r="E40" i="5"/>
  <c r="E9" i="5" s="1"/>
  <c r="F40" i="5"/>
  <c r="F9" i="5" s="1"/>
  <c r="B40" i="5"/>
  <c r="C34" i="5"/>
  <c r="C8" i="5" s="1"/>
  <c r="E34" i="5"/>
  <c r="E8" i="5" s="1"/>
  <c r="F34" i="5"/>
  <c r="F8" i="5" s="1"/>
  <c r="B34" i="5"/>
  <c r="B8" i="5" s="1"/>
  <c r="G37" i="5"/>
  <c r="G36" i="5"/>
  <c r="G35" i="5"/>
  <c r="D36" i="5"/>
  <c r="D37" i="5"/>
  <c r="H37" i="5" s="1"/>
  <c r="D35" i="5"/>
  <c r="C23" i="5"/>
  <c r="C7" i="5" s="1"/>
  <c r="E23" i="5"/>
  <c r="E7" i="5" s="1"/>
  <c r="F23" i="5"/>
  <c r="F7" i="5" s="1"/>
  <c r="G23" i="5"/>
  <c r="G7" i="5" s="1"/>
  <c r="B23" i="5"/>
  <c r="D25" i="5"/>
  <c r="D26" i="5"/>
  <c r="H26" i="5" s="1"/>
  <c r="D27" i="5"/>
  <c r="H27" i="5" s="1"/>
  <c r="D28" i="5"/>
  <c r="H28" i="5" s="1"/>
  <c r="D29" i="5"/>
  <c r="H29" i="5" s="1"/>
  <c r="D30" i="5"/>
  <c r="H30" i="5" s="1"/>
  <c r="D31" i="5"/>
  <c r="H31" i="5" s="1"/>
  <c r="D24" i="5"/>
  <c r="H24" i="5" s="1"/>
  <c r="C12" i="5"/>
  <c r="C6" i="5" s="1"/>
  <c r="E12" i="5"/>
  <c r="E6" i="5" s="1"/>
  <c r="F12" i="5"/>
  <c r="F6" i="5" s="1"/>
  <c r="B12" i="5"/>
  <c r="B6" i="5" s="1"/>
  <c r="G20" i="5"/>
  <c r="G19" i="5"/>
  <c r="G18" i="5"/>
  <c r="G17" i="5"/>
  <c r="G16" i="5"/>
  <c r="G15" i="5"/>
  <c r="G14" i="5"/>
  <c r="G13" i="5"/>
  <c r="D14" i="5"/>
  <c r="D15" i="5"/>
  <c r="D16" i="5"/>
  <c r="D17" i="5"/>
  <c r="D18" i="5"/>
  <c r="D19" i="5"/>
  <c r="D20" i="5"/>
  <c r="H20" i="5" s="1"/>
  <c r="D13" i="5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M5" i="2"/>
  <c r="M6" i="2"/>
  <c r="M7" i="2"/>
  <c r="M8" i="2"/>
  <c r="M9" i="2"/>
  <c r="M10" i="2"/>
  <c r="M11" i="2"/>
  <c r="M12" i="2"/>
  <c r="M16" i="2"/>
  <c r="M17" i="2"/>
  <c r="M18" i="2"/>
  <c r="M21" i="2"/>
  <c r="M23" i="2"/>
  <c r="M24" i="2"/>
  <c r="M25" i="2"/>
  <c r="M26" i="2"/>
  <c r="M35" i="2"/>
  <c r="M37" i="2"/>
  <c r="M38" i="2"/>
  <c r="M39" i="2"/>
  <c r="M40" i="2"/>
  <c r="M41" i="2"/>
  <c r="M42" i="2"/>
  <c r="M43" i="2"/>
  <c r="M46" i="2"/>
  <c r="M47" i="2"/>
  <c r="M48" i="2"/>
  <c r="M50" i="2"/>
  <c r="M4" i="2"/>
  <c r="D23" i="5" l="1"/>
  <c r="D7" i="5" s="1"/>
  <c r="H36" i="5"/>
  <c r="G34" i="5"/>
  <c r="G8" i="5" s="1"/>
  <c r="H40" i="5"/>
  <c r="H9" i="5" s="1"/>
  <c r="D34" i="5"/>
  <c r="D8" i="5" s="1"/>
  <c r="H19" i="5"/>
  <c r="H18" i="5"/>
  <c r="H14" i="5"/>
  <c r="D12" i="5"/>
  <c r="D6" i="5" s="1"/>
  <c r="D5" i="5" s="1"/>
  <c r="H23" i="5"/>
  <c r="H7" i="5" s="1"/>
  <c r="H13" i="5"/>
  <c r="H25" i="5"/>
  <c r="D40" i="5"/>
  <c r="D9" i="5" s="1"/>
  <c r="H15" i="5"/>
  <c r="H16" i="5"/>
  <c r="G12" i="5"/>
  <c r="G6" i="5" s="1"/>
  <c r="H17" i="5"/>
  <c r="H35" i="5"/>
  <c r="H34" i="5" s="1"/>
  <c r="H8" i="5" s="1"/>
  <c r="G40" i="5"/>
  <c r="G9" i="5" s="1"/>
  <c r="G5" i="5" l="1"/>
  <c r="H12" i="5"/>
  <c r="H6" i="5" s="1"/>
  <c r="H5" i="5" s="1"/>
  <c r="F56" i="2" l="1"/>
  <c r="G56" i="2"/>
  <c r="G5" i="2"/>
  <c r="G6" i="2"/>
  <c r="G7" i="2"/>
  <c r="G8" i="2"/>
  <c r="G9" i="2"/>
  <c r="G11" i="2"/>
  <c r="G12" i="2"/>
  <c r="G16" i="2"/>
  <c r="G17" i="2"/>
  <c r="G18" i="2"/>
  <c r="G21" i="2"/>
  <c r="G23" i="2"/>
  <c r="G26" i="2"/>
  <c r="G34" i="2"/>
  <c r="G35" i="2"/>
  <c r="G39" i="2"/>
  <c r="G40" i="2"/>
  <c r="G41" i="2"/>
  <c r="G42" i="2"/>
  <c r="G43" i="2"/>
  <c r="G44" i="2"/>
  <c r="G45" i="2"/>
  <c r="G46" i="2"/>
  <c r="G47" i="2"/>
  <c r="G48" i="2"/>
  <c r="G50" i="2"/>
  <c r="G51" i="2"/>
  <c r="G53" i="2"/>
  <c r="G54" i="2"/>
  <c r="G57" i="2"/>
  <c r="G4" i="2"/>
  <c r="F55" i="1" l="1"/>
  <c r="G55" i="1"/>
  <c r="H55" i="1"/>
  <c r="I55" i="1"/>
  <c r="J55" i="1"/>
  <c r="K55" i="1"/>
  <c r="L55" i="1"/>
  <c r="M55" i="1"/>
  <c r="N55" i="1"/>
  <c r="O55" i="1"/>
  <c r="P55" i="1"/>
  <c r="E55" i="1"/>
  <c r="Q8" i="1"/>
  <c r="Q9" i="1"/>
  <c r="Q10" i="1"/>
  <c r="Q11" i="1"/>
  <c r="Q12" i="1"/>
  <c r="Q13" i="1"/>
  <c r="Q14" i="1"/>
  <c r="Q55" i="1" s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7" i="1"/>
  <c r="N66" i="1" l="1"/>
  <c r="P66" i="1"/>
  <c r="G66" i="1"/>
  <c r="G64" i="1"/>
  <c r="K64" i="1"/>
  <c r="K66" i="1" s="1"/>
  <c r="O64" i="1"/>
  <c r="O66" i="1" s="1"/>
  <c r="P64" i="1"/>
  <c r="N64" i="1"/>
  <c r="M64" i="1"/>
  <c r="M66" i="1" s="1"/>
  <c r="L64" i="1"/>
  <c r="L66" i="1" s="1"/>
  <c r="I64" i="1"/>
  <c r="I66" i="1" s="1"/>
  <c r="H64" i="1"/>
  <c r="H66" i="1" s="1"/>
  <c r="F64" i="1"/>
  <c r="F66" i="1" s="1"/>
  <c r="E64" i="1"/>
  <c r="E66" i="1" s="1"/>
  <c r="Q64" i="1" l="1"/>
  <c r="E59" i="2"/>
  <c r="D59" i="2"/>
  <c r="C59" i="2"/>
  <c r="F57" i="2"/>
  <c r="F55" i="2"/>
  <c r="F54" i="2"/>
  <c r="F53" i="2"/>
  <c r="F52" i="2"/>
  <c r="F50" i="2"/>
  <c r="F49" i="2"/>
  <c r="F48" i="2"/>
  <c r="F47" i="2"/>
  <c r="F46" i="2"/>
  <c r="F45" i="2"/>
  <c r="F44" i="2"/>
  <c r="F43" i="2"/>
  <c r="F42" i="2"/>
  <c r="F41" i="2"/>
  <c r="F40" i="2"/>
  <c r="F39" i="2"/>
  <c r="F37" i="2"/>
  <c r="F36" i="2"/>
  <c r="F35" i="2"/>
  <c r="F34" i="2"/>
  <c r="F23" i="2"/>
  <c r="F21" i="2"/>
  <c r="F20" i="2"/>
  <c r="F18" i="2"/>
  <c r="F17" i="2"/>
  <c r="F16" i="2"/>
  <c r="F12" i="2"/>
  <c r="F11" i="2"/>
  <c r="F10" i="2"/>
  <c r="F9" i="2"/>
  <c r="F8" i="2"/>
  <c r="F7" i="2"/>
  <c r="F6" i="2"/>
  <c r="F5" i="2"/>
  <c r="F4" i="2"/>
  <c r="R61" i="1"/>
  <c r="S61" i="1" s="1"/>
  <c r="R60" i="1"/>
  <c r="S60" i="1" s="1"/>
  <c r="R59" i="1"/>
  <c r="S59" i="1" s="1"/>
  <c r="R58" i="1"/>
  <c r="S58" i="1" s="1"/>
  <c r="R54" i="1"/>
  <c r="S54" i="1" s="1"/>
  <c r="R53" i="1"/>
  <c r="S53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J64" i="1"/>
  <c r="J66" i="1" s="1"/>
  <c r="R12" i="1"/>
  <c r="S12" i="1" s="1"/>
  <c r="R11" i="1"/>
  <c r="S11" i="1" s="1"/>
  <c r="R10" i="1"/>
  <c r="S10" i="1" s="1"/>
  <c r="R9" i="1"/>
  <c r="S9" i="1" s="1"/>
  <c r="R8" i="1"/>
  <c r="S8" i="1" s="1"/>
  <c r="G59" i="2" l="1"/>
  <c r="F59" i="2"/>
  <c r="R62" i="1"/>
  <c r="S62" i="1" s="1"/>
  <c r="R7" i="1"/>
  <c r="S7" i="1" s="1"/>
  <c r="R52" i="1"/>
  <c r="S52" i="1" s="1"/>
  <c r="R13" i="1"/>
  <c r="S13" i="1" s="1"/>
  <c r="R55" i="1" l="1"/>
  <c r="S55" i="1" s="1"/>
  <c r="Q66" i="1"/>
  <c r="R64" i="1" l="1"/>
  <c r="S64" i="1" s="1"/>
</calcChain>
</file>

<file path=xl/sharedStrings.xml><?xml version="1.0" encoding="utf-8"?>
<sst xmlns="http://schemas.openxmlformats.org/spreadsheetml/2006/main" count="332" uniqueCount="197">
  <si>
    <t>No.</t>
  </si>
  <si>
    <t>Concepto</t>
  </si>
  <si>
    <t>Cuota</t>
  </si>
  <si>
    <t>Unidad de Cobro</t>
  </si>
  <si>
    <t>Unidad de Medida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</si>
  <si>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</si>
  <si>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</si>
  <si>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</si>
  <si>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</si>
  <si>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</si>
  <si>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</si>
  <si>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</si>
  <si>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</si>
  <si>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</si>
  <si>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</si>
  <si>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</si>
  <si>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</si>
  <si>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</si>
  <si>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U.M.A.</t>
  </si>
  <si>
    <t>Inscripción</t>
  </si>
  <si>
    <t>Reinscripción</t>
  </si>
  <si>
    <t xml:space="preserve"> Examen de ingreso a la educación superior</t>
  </si>
  <si>
    <t>Examen</t>
  </si>
  <si>
    <t>Examen diagnóstico del nivel de idioma</t>
  </si>
  <si>
    <t xml:space="preserve"> Duplicado de certificado de estudios</t>
  </si>
  <si>
    <t>Trámite</t>
  </si>
  <si>
    <t xml:space="preserve"> Constancia escolar</t>
  </si>
  <si>
    <t>Constancia</t>
  </si>
  <si>
    <t>Servicio</t>
  </si>
  <si>
    <t xml:space="preserve"> Titulación</t>
  </si>
  <si>
    <t xml:space="preserve"> Expedición de registro estatal</t>
  </si>
  <si>
    <t>Registro</t>
  </si>
  <si>
    <t xml:space="preserve"> Cuota de recuperación de curso extracurricular</t>
  </si>
  <si>
    <t xml:space="preserve"> Curso remedial</t>
  </si>
  <si>
    <t>Curso o Taller</t>
  </si>
  <si>
    <t xml:space="preserve"> Regularización por materia reprobada</t>
  </si>
  <si>
    <t>Hora</t>
  </si>
  <si>
    <t>Hoja</t>
  </si>
  <si>
    <t xml:space="preserve"> Comisiones derivadas de convenios comerciales</t>
  </si>
  <si>
    <t>Porcentaje</t>
  </si>
  <si>
    <t>Indemnizaciones</t>
  </si>
  <si>
    <t>Convenios</t>
  </si>
  <si>
    <t>Donativos</t>
  </si>
  <si>
    <t>Recuperación de Seguros</t>
  </si>
  <si>
    <t>Intereses Bancarios de Ingresos propios</t>
  </si>
  <si>
    <t xml:space="preserve"> Examen de certificación de lengua extranjera (3)</t>
  </si>
  <si>
    <t>Examen TOEFL (8)</t>
  </si>
  <si>
    <t xml:space="preserve"> Trámite de certificado de inglés TOEFL (8)</t>
  </si>
  <si>
    <t xml:space="preserve"> Certificado de Competencia Nivel 4 (1) (4)</t>
  </si>
  <si>
    <t xml:space="preserve"> Certificado de Competencia Nivel 5 (1) (4)</t>
  </si>
  <si>
    <t xml:space="preserve"> Reposición de certificado de competencia laboral (1) (4)</t>
  </si>
  <si>
    <t xml:space="preserve"> Derecho por la validación electrónica de título profesional mediante medidas de seguridad (timbre holograma) (7)</t>
  </si>
  <si>
    <t xml:space="preserve"> Cuota de recuperación de material dañado de laboratorio/taller (5)</t>
  </si>
  <si>
    <t xml:space="preserve"> Servicio de Educación Continua Básico A (1)</t>
  </si>
  <si>
    <t xml:space="preserve"> Servicio de Educación Continua Básico B (1)</t>
  </si>
  <si>
    <t xml:space="preserve"> Servicio de Educación Continua Básico C (1)</t>
  </si>
  <si>
    <t xml:space="preserve"> Servicio de Educación Continua Intermedio A (1)</t>
  </si>
  <si>
    <t xml:space="preserve"> Servicio de Educación Continua Intermedio B (1)</t>
  </si>
  <si>
    <t xml:space="preserve"> Servicio de Educación Continua Avanzado A (1)</t>
  </si>
  <si>
    <t xml:space="preserve"> Servicio de Educación Continua Avanzado B (1)</t>
  </si>
  <si>
    <t xml:space="preserve"> Servicio de Educación Continua Especializado A (1)</t>
  </si>
  <si>
    <t xml:space="preserve"> Servicio de Educación Continua Especializado B (1)</t>
  </si>
  <si>
    <t xml:space="preserve"> Consultoría y Estudio Tipo I (1)</t>
  </si>
  <si>
    <t xml:space="preserve"> Consultoría y Estudio Tipo IV (1)</t>
  </si>
  <si>
    <t xml:space="preserve"> Aportación mensual de cafetería (1) (2)</t>
  </si>
  <si>
    <t xml:space="preserve"> Aportación mensual de papelería y/o fotocopiado (1) (2)</t>
  </si>
  <si>
    <t xml:space="preserve"> Cuota de Recuperación por uso de Laboratorio Básico (1)</t>
  </si>
  <si>
    <t xml:space="preserve"> Cuota de Recuperación por uso de Laboratorio Especializado (1)</t>
  </si>
  <si>
    <t xml:space="preserve"> Análisis bromatológico (1)</t>
  </si>
  <si>
    <t xml:space="preserve"> Análisis Microbiológico en Agua o Alimentos (1)</t>
  </si>
  <si>
    <t xml:space="preserve"> Análisis Fisicoquímico de Agua (1)</t>
  </si>
  <si>
    <t xml:space="preserve"> Análisis fisicoquímico de alimentos (1)</t>
  </si>
  <si>
    <t xml:space="preserve"> Análisis Fisicoquímico de Leche (1)</t>
  </si>
  <si>
    <t xml:space="preserve"> Servicios Tecnológicos Tipo I (1)</t>
  </si>
  <si>
    <t xml:space="preserve"> Servicios Tecnológicos Tipo II (1)</t>
  </si>
  <si>
    <t>% anual</t>
  </si>
  <si>
    <t>% abril</t>
  </si>
  <si>
    <t>Examen de ingreso a la educación superior</t>
  </si>
  <si>
    <t>Examen de certificación de lengua extranjera (3)</t>
  </si>
  <si>
    <t>Duplicado de certificado de estudios</t>
  </si>
  <si>
    <t>Constancia escolar</t>
  </si>
  <si>
    <t>Trámite de certificado de inglés TOEFL (8)</t>
  </si>
  <si>
    <t>Certificado de Competencia Nivel 4 (1) (4)</t>
  </si>
  <si>
    <t>Certificado de Competencia Nivel 5 (1) (4)</t>
  </si>
  <si>
    <t>Reposición de certificado de competencia laboral (1) (4)</t>
  </si>
  <si>
    <t>Titulación</t>
  </si>
  <si>
    <t>Derecho por la validación electrónica de título profesional mediante medidas de seguridad (7)</t>
  </si>
  <si>
    <t>Expedición de registro estatal</t>
  </si>
  <si>
    <t>Cuota de recuperación de curso extracurricular</t>
  </si>
  <si>
    <t>Curso remedial</t>
  </si>
  <si>
    <t>Regularización por materia reprobada</t>
  </si>
  <si>
    <t>Cuota de recuperación de material dañado de laboratorio/taller (5)</t>
  </si>
  <si>
    <t>Servicio de Educación Continua Básico A (1)</t>
  </si>
  <si>
    <t>Servicio de Educación Continua Básico B (1)</t>
  </si>
  <si>
    <t>Servicio de Educación Continua Básico C (1)</t>
  </si>
  <si>
    <t>Servicio de Educación Continua Intermedio A (1)</t>
  </si>
  <si>
    <t>Servicio de Educación Continua Intermedio B (1)</t>
  </si>
  <si>
    <t>Servicio de Educación Continua Avanzado A (1)</t>
  </si>
  <si>
    <t>Servicio de Educación Continua Avanzado B (1)</t>
  </si>
  <si>
    <t>Servicio de Educación Continua Especializado A (1)</t>
  </si>
  <si>
    <t>Servicio de Educación Continua Especializado B (1)</t>
  </si>
  <si>
    <t>Consultoría y Estudio Tipo I (1)</t>
  </si>
  <si>
    <t>Consultoría y Estudio Tipo IV(1)</t>
  </si>
  <si>
    <t>Aportación mensual de cafetería (1) (2)</t>
  </si>
  <si>
    <t>Aportación mensual de papelería y/o fotocopiado (1) (2)</t>
  </si>
  <si>
    <t>Cuota de Recuperación por uso de Laboratorio Básico (1)</t>
  </si>
  <si>
    <t>Cuota de Recuperación por uso de Laboratorio Especializado (1)</t>
  </si>
  <si>
    <t>Cuota de recuperación por impresión en blanco y negro</t>
  </si>
  <si>
    <t>Cuota de recuperación por impresión en color</t>
  </si>
  <si>
    <t>Cuota de recuperación por impresión en plotter (6)</t>
  </si>
  <si>
    <t>Comisiones derivadas de convenios comerciales</t>
  </si>
  <si>
    <t>Análisis bromatológico (1)</t>
  </si>
  <si>
    <t>Análisis Microbiológico en Agua o Alimentos (1)</t>
  </si>
  <si>
    <t>Análisis Fisicoquímico de Agua (1)</t>
  </si>
  <si>
    <t>Análisis fisicoquímico de alimentos (1)</t>
  </si>
  <si>
    <t>Análisis Fisicoquímico de Leche (1)</t>
  </si>
  <si>
    <t>Copia fotostática</t>
  </si>
  <si>
    <t>Digitalización de documento</t>
  </si>
  <si>
    <t>Servicios Tecnológicos Tipo I (1)</t>
  </si>
  <si>
    <t>Servicios Tecnológicos Tipo II (1)</t>
  </si>
  <si>
    <t>Inicio de ciclo escolar 2025</t>
  </si>
  <si>
    <t>Nivel</t>
  </si>
  <si>
    <t>Nuevo Ingreso</t>
  </si>
  <si>
    <t>Subtotal</t>
  </si>
  <si>
    <t>Reingreso</t>
  </si>
  <si>
    <t>H</t>
  </si>
  <si>
    <t>M</t>
  </si>
  <si>
    <t>Mecánica</t>
  </si>
  <si>
    <t xml:space="preserve">Administración </t>
  </si>
  <si>
    <t>Procesos Alimentarios</t>
  </si>
  <si>
    <t>Turismo</t>
  </si>
  <si>
    <t>TIC</t>
  </si>
  <si>
    <t>Energías Renovables</t>
  </si>
  <si>
    <t>Mecatrónica</t>
  </si>
  <si>
    <t>Gastronomía</t>
  </si>
  <si>
    <t>Licenciatura</t>
  </si>
  <si>
    <t>Metal Mecánica</t>
  </si>
  <si>
    <t>Desarrollo Empresarial de Proyectos sustentables</t>
  </si>
  <si>
    <t>Procesos Bioalimentarios</t>
  </si>
  <si>
    <t>Desarrollo Turistico Sustentable</t>
  </si>
  <si>
    <t>Tenologías de la Información y Comunicación</t>
  </si>
  <si>
    <t>UAT TSU</t>
  </si>
  <si>
    <t>UAT LIC</t>
  </si>
  <si>
    <t>%</t>
  </si>
  <si>
    <t xml:space="preserve"> Inscripción (10) (11)</t>
  </si>
  <si>
    <t xml:space="preserve"> Reinscripción (10) (11)</t>
  </si>
  <si>
    <t xml:space="preserve"> Digitalización de documento </t>
  </si>
  <si>
    <t>Diferencia</t>
  </si>
  <si>
    <t>justificación</t>
  </si>
  <si>
    <t xml:space="preserve"> Cuota de recuperación por impresión en plotter (6)</t>
  </si>
  <si>
    <t>Notas Adicionales:</t>
  </si>
  <si>
    <t>1.  (1) Causarán el Impuesto al Valor Agregado (IVA).</t>
  </si>
  <si>
    <t>2.  (2) Las cuotas establecidas sobre las que se descontará de manera proporcional el equivalente por los días del mes no laborados por la institución.</t>
  </si>
  <si>
    <t>3.  (3)  Puede variar de acuerdo con lo que establezca el centro certificador.</t>
  </si>
  <si>
    <t>4.  (4) Pueden variar de acuerdo a lo que establezca el CONOCER.</t>
  </si>
  <si>
    <t>5.  (5) Tendrá un costo de acuerdo con el material a sustituir.</t>
  </si>
  <si>
    <t>6.  (6) Pueden variar de acuerdo con el tamaño de la impresión y la saturación de color</t>
  </si>
  <si>
    <t>7.  (7) Este importe podrá actualizarse de acuerdo con lo que establezca la Ley Estatal de Derechos.</t>
  </si>
  <si>
    <t>8.  (8) Pueden variar de acuerdo con lo que establezca el Institute of International Education.</t>
  </si>
  <si>
    <t>9.  (9)  El personal, alumnos, egresados y familiares directos que participen en los cursos de Educación Continua tendrán un descuento de hasta el 10% y para externos un descuento de hasta el 5%.</t>
  </si>
  <si>
    <t>10. (10) Puede ser cubierto hasta en 5 parcialidades durante el periodo que dura el cuatrimestre.</t>
  </si>
  <si>
    <t>11. (11) Los estudiantes con estatus de regular y que obtengan un promedio mínimo de nueve en el mes inmediato anterior, podrán ser beneficiados con la exención de la parcialidad.</t>
  </si>
  <si>
    <t>Intereses Bancarios de Fondo de Reserva</t>
  </si>
  <si>
    <t xml:space="preserve">Intereses Bancarios de Ingresos propios </t>
  </si>
  <si>
    <t xml:space="preserve"> Cuota de recuperacion por impresión en color (6)</t>
  </si>
  <si>
    <t xml:space="preserve"> Copia fotostática (6)</t>
  </si>
  <si>
    <t>Cuota de recuperación por  Impresión  en blanco y negro</t>
  </si>
  <si>
    <t>1. Cerrar las cifras a enteros.</t>
  </si>
  <si>
    <t>2. Considerar el precio de la UMA 2026 de $117.21</t>
  </si>
  <si>
    <t>3. Utilizar el valor de la UMA 2026 a partir del mes de febrero.</t>
  </si>
  <si>
    <t>4. apoyarse en la proyección de la matrícula escolar para el ciclo 2026-2027</t>
  </si>
  <si>
    <t>5. Considerar una inflación del 3.6% anual</t>
  </si>
  <si>
    <t>Otros ingresos no presupuestales</t>
  </si>
  <si>
    <t>Subtotales</t>
  </si>
  <si>
    <t>Totales</t>
  </si>
  <si>
    <t>Cuota de recuperación por uso de instalaciones</t>
  </si>
  <si>
    <t>Recaudado 2021</t>
  </si>
  <si>
    <t>Recaudado 2022</t>
  </si>
  <si>
    <t>Recaudado 2023</t>
  </si>
  <si>
    <t>Recaudado 2024</t>
  </si>
  <si>
    <t xml:space="preserve">% </t>
  </si>
  <si>
    <t>Promedio</t>
  </si>
  <si>
    <t>Estimado anual</t>
  </si>
  <si>
    <t>Estimado abril</t>
  </si>
  <si>
    <t>Recaudado abril</t>
  </si>
  <si>
    <t>TSU-UAT</t>
  </si>
  <si>
    <t>Lic-UAT</t>
  </si>
  <si>
    <t>Lic-Ixm</t>
  </si>
  <si>
    <t>TSU-Ixm</t>
  </si>
  <si>
    <t>TSU*</t>
  </si>
  <si>
    <t>8.52-17.16</t>
  </si>
  <si>
    <t>0.06-0.71</t>
  </si>
  <si>
    <t>6.00-40.00</t>
  </si>
  <si>
    <t>Cuota de recuperación por uso de instalaciones. (1)</t>
  </si>
  <si>
    <t>Evento</t>
  </si>
  <si>
    <t>UNIVERSIDAD TECNOLÓGICA DEL VALLE DEL MEZQUITAL</t>
  </si>
  <si>
    <t>Ingresos propios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</si>
</sst>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45C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/>
      <diagonal/>
    </border>
    <border>
      <left style="thin">
        <color rgb="FF990033"/>
      </left>
      <right style="thin">
        <color rgb="FF990033"/>
      </right>
      <top/>
      <bottom style="thin">
        <color rgb="FF99003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/>
    <xf numFmtId="4" fontId="2" fillId="0" borderId="2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2" xfId="0" applyBorder="1" applyAlignment="1">
      <alignment wrapText="1"/>
    </xf>
    <xf numFmtId="4" fontId="0" fillId="0" borderId="2" xfId="0" applyNumberFormat="1" applyBorder="1"/>
    <xf numFmtId="4" fontId="0" fillId="0" borderId="2" xfId="0" applyNumberFormat="1" applyBorder="1" applyAlignment="1">
      <alignment wrapText="1"/>
    </xf>
    <xf numFmtId="4" fontId="0" fillId="2" borderId="2" xfId="0" applyNumberFormat="1" applyFill="1" applyBorder="1"/>
    <xf numFmtId="4" fontId="0" fillId="0" borderId="0" xfId="0" applyNumberFormat="1"/>
    <xf numFmtId="43" fontId="0" fillId="0" borderId="0" xfId="1" applyFont="1"/>
    <xf numFmtId="0" fontId="7" fillId="0" borderId="0" xfId="0" applyFont="1"/>
    <xf numFmtId="0" fontId="0" fillId="0" borderId="0" xfId="0" applyFill="1"/>
    <xf numFmtId="0" fontId="7" fillId="0" borderId="0" xfId="0" applyFont="1" applyFill="1"/>
    <xf numFmtId="164" fontId="0" fillId="0" borderId="0" xfId="0" applyNumberFormat="1"/>
    <xf numFmtId="9" fontId="0" fillId="0" borderId="0" xfId="5" applyFont="1" applyAlignment="1">
      <alignment horizontal="center" vertical="center"/>
    </xf>
    <xf numFmtId="164" fontId="2" fillId="0" borderId="0" xfId="0" applyNumberFormat="1" applyFont="1"/>
    <xf numFmtId="10" fontId="2" fillId="0" borderId="0" xfId="5" applyNumberFormat="1" applyFont="1" applyAlignment="1">
      <alignment horizontal="center" vertical="center"/>
    </xf>
    <xf numFmtId="0" fontId="0" fillId="0" borderId="0" xfId="0"/>
    <xf numFmtId="0" fontId="0" fillId="0" borderId="0" xfId="0" applyFont="1"/>
    <xf numFmtId="0" fontId="7" fillId="0" borderId="0" xfId="0" applyFont="1"/>
    <xf numFmtId="4" fontId="0" fillId="0" borderId="0" xfId="0" applyNumberFormat="1" applyFont="1"/>
    <xf numFmtId="43" fontId="0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44" fontId="8" fillId="0" borderId="0" xfId="0" applyNumberFormat="1" applyFont="1"/>
    <xf numFmtId="4" fontId="0" fillId="4" borderId="2" xfId="0" applyNumberFormat="1" applyFont="1" applyFill="1" applyBorder="1" applyAlignment="1">
      <alignment horizontal="right" vertical="center"/>
    </xf>
    <xf numFmtId="4" fontId="2" fillId="4" borderId="2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wrapText="1"/>
    </xf>
    <xf numFmtId="0" fontId="0" fillId="4" borderId="2" xfId="0" applyFont="1" applyFill="1" applyBorder="1" applyAlignment="1">
      <alignment vertical="center"/>
    </xf>
    <xf numFmtId="164" fontId="0" fillId="4" borderId="0" xfId="0" applyNumberFormat="1" applyFill="1"/>
    <xf numFmtId="9" fontId="0" fillId="4" borderId="0" xfId="5" applyFont="1" applyFill="1" applyAlignment="1">
      <alignment horizontal="center" vertical="center"/>
    </xf>
    <xf numFmtId="0" fontId="0" fillId="4" borderId="2" xfId="0" applyFill="1" applyBorder="1"/>
    <xf numFmtId="0" fontId="0" fillId="4" borderId="0" xfId="0" applyFill="1"/>
    <xf numFmtId="0" fontId="0" fillId="4" borderId="2" xfId="0" applyFill="1" applyBorder="1" applyAlignment="1">
      <alignment wrapText="1"/>
    </xf>
    <xf numFmtId="0" fontId="0" fillId="4" borderId="2" xfId="0" applyFont="1" applyFill="1" applyBorder="1" applyAlignment="1">
      <alignment wrapText="1"/>
    </xf>
    <xf numFmtId="0" fontId="0" fillId="4" borderId="2" xfId="0" applyFill="1" applyBorder="1" applyAlignment="1">
      <alignment horizontal="center" vertical="center" wrapText="1"/>
    </xf>
    <xf numFmtId="2" fontId="0" fillId="4" borderId="2" xfId="0" applyNumberFormat="1" applyFont="1" applyFill="1" applyBorder="1" applyAlignment="1">
      <alignment horizontal="right" vertical="center"/>
    </xf>
    <xf numFmtId="4" fontId="0" fillId="4" borderId="2" xfId="1" applyNumberFormat="1" applyFont="1" applyFill="1" applyBorder="1" applyAlignment="1">
      <alignment horizontal="right" vertical="center"/>
    </xf>
    <xf numFmtId="164" fontId="0" fillId="4" borderId="0" xfId="0" applyNumberFormat="1" applyFill="1" applyAlignment="1">
      <alignment vertical="center"/>
    </xf>
    <xf numFmtId="3" fontId="4" fillId="4" borderId="2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0" fontId="0" fillId="4" borderId="2" xfId="0" applyFont="1" applyFill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" fontId="0" fillId="4" borderId="2" xfId="0" applyNumberFormat="1" applyFont="1" applyFill="1" applyBorder="1"/>
    <xf numFmtId="164" fontId="0" fillId="4" borderId="2" xfId="0" applyNumberFormat="1" applyFill="1" applyBorder="1"/>
    <xf numFmtId="9" fontId="0" fillId="4" borderId="2" xfId="5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right" vertical="center"/>
    </xf>
    <xf numFmtId="164" fontId="2" fillId="4" borderId="0" xfId="0" applyNumberFormat="1" applyFont="1" applyFill="1"/>
    <xf numFmtId="10" fontId="2" fillId="4" borderId="0" xfId="5" applyNumberFormat="1" applyFont="1" applyFill="1" applyAlignment="1">
      <alignment horizontal="center" vertical="center"/>
    </xf>
    <xf numFmtId="4" fontId="5" fillId="4" borderId="2" xfId="2" applyNumberFormat="1" applyFont="1" applyFill="1" applyBorder="1" applyAlignment="1">
      <alignment horizontal="right" vertical="center"/>
    </xf>
    <xf numFmtId="0" fontId="0" fillId="4" borderId="0" xfId="0" applyFill="1" applyAlignment="1">
      <alignment wrapText="1"/>
    </xf>
    <xf numFmtId="0" fontId="0" fillId="4" borderId="4" xfId="0" applyFont="1" applyFill="1" applyBorder="1" applyAlignment="1">
      <alignment vertic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wrapText="1"/>
    </xf>
    <xf numFmtId="0" fontId="0" fillId="4" borderId="5" xfId="0" applyFont="1" applyFill="1" applyBorder="1" applyAlignment="1">
      <alignment vertical="center"/>
    </xf>
    <xf numFmtId="4" fontId="2" fillId="4" borderId="5" xfId="0" applyNumberFormat="1" applyFont="1" applyFill="1" applyBorder="1" applyAlignment="1">
      <alignment horizontal="right" vertical="center"/>
    </xf>
    <xf numFmtId="4" fontId="2" fillId="0" borderId="2" xfId="0" applyNumberFormat="1" applyFont="1" applyBorder="1"/>
    <xf numFmtId="4" fontId="0" fillId="2" borderId="2" xfId="0" applyNumberForma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4" fontId="0" fillId="0" borderId="0" xfId="0" applyNumberFormat="1" applyBorder="1"/>
    <xf numFmtId="4" fontId="0" fillId="0" borderId="0" xfId="0" applyNumberFormat="1" applyBorder="1" applyAlignment="1">
      <alignment wrapText="1"/>
    </xf>
    <xf numFmtId="4" fontId="0" fillId="0" borderId="0" xfId="0" applyNumberFormat="1" applyFill="1" applyBorder="1"/>
    <xf numFmtId="2" fontId="0" fillId="0" borderId="2" xfId="0" applyNumberFormat="1" applyBorder="1"/>
    <xf numFmtId="0" fontId="6" fillId="5" borderId="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/>
    <xf numFmtId="0" fontId="6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vertical="center"/>
    </xf>
  </cellXfs>
  <cellStyles count="9">
    <cellStyle name="Millares" xfId="1" builtinId="3"/>
    <cellStyle name="Millares 2" xfId="6" xr:uid="{00000000-0005-0000-0000-000031000000}"/>
    <cellStyle name="Moneda" xfId="2" builtinId="4"/>
    <cellStyle name="Moneda 2" xfId="4" xr:uid="{00000000-0005-0000-0000-000002000000}"/>
    <cellStyle name="Moneda 2 2" xfId="8" xr:uid="{00000000-0005-0000-0000-000030000000}"/>
    <cellStyle name="Moneda 3" xfId="7" xr:uid="{00000000-0005-0000-0000-000032000000}"/>
    <cellStyle name="Normal" xfId="0" builtinId="0"/>
    <cellStyle name="Normal 4" xfId="3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0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baseColWidth="10" defaultRowHeight="15" x14ac:dyDescent="0.25"/>
  <cols>
    <col min="1" max="1" width="50.7109375" style="24" customWidth="1"/>
    <col min="2" max="2" width="9.85546875" bestFit="1" customWidth="1"/>
    <col min="3" max="3" width="10.7109375" bestFit="1" customWidth="1"/>
    <col min="4" max="4" width="15" bestFit="1" customWidth="1"/>
    <col min="5" max="5" width="12" customWidth="1"/>
    <col min="6" max="6" width="10.42578125" customWidth="1"/>
    <col min="7" max="7" width="13.5703125" customWidth="1"/>
    <col min="8" max="8" width="13.140625" customWidth="1"/>
    <col min="9" max="9" width="12.5703125" customWidth="1"/>
    <col min="10" max="10" width="11" customWidth="1"/>
    <col min="11" max="11" width="12.140625" customWidth="1"/>
    <col min="12" max="12" width="11.85546875" customWidth="1"/>
    <col min="13" max="13" width="11" customWidth="1"/>
    <col min="14" max="14" width="11.5703125" customWidth="1"/>
    <col min="15" max="15" width="10.42578125" customWidth="1"/>
    <col min="16" max="16" width="12.140625" customWidth="1"/>
    <col min="17" max="17" width="13.85546875" customWidth="1"/>
    <col min="18" max="18" width="19.5703125" hidden="1" customWidth="1"/>
    <col min="19" max="19" width="0" hidden="1" customWidth="1"/>
    <col min="20" max="20" width="78.140625" customWidth="1"/>
    <col min="21" max="36" width="11.42578125" style="12"/>
  </cols>
  <sheetData>
    <row r="1" spans="1:36" x14ac:dyDescent="0.25">
      <c r="A1" s="80"/>
      <c r="B1" s="80"/>
      <c r="C1" s="80"/>
      <c r="D1" s="80"/>
    </row>
    <row r="2" spans="1:36" s="18" customFormat="1" x14ac:dyDescent="0.25">
      <c r="A2" s="80" t="s">
        <v>195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98"/>
      <c r="S2" s="98"/>
      <c r="T2" s="98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ht="18.75" x14ac:dyDescent="0.25">
      <c r="A3" s="81" t="s">
        <v>196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36" ht="18.75" x14ac:dyDescent="0.25">
      <c r="A4" s="86">
        <v>2026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</row>
    <row r="5" spans="1:36" ht="30" customHeight="1" x14ac:dyDescent="0.25">
      <c r="A5" s="82" t="s">
        <v>1</v>
      </c>
      <c r="B5" s="82" t="s">
        <v>2</v>
      </c>
      <c r="C5" s="82" t="s">
        <v>3</v>
      </c>
      <c r="D5" s="82" t="s">
        <v>4</v>
      </c>
      <c r="E5" s="84" t="s">
        <v>5</v>
      </c>
      <c r="F5" s="84" t="s">
        <v>6</v>
      </c>
      <c r="G5" s="84" t="s">
        <v>7</v>
      </c>
      <c r="H5" s="84" t="s">
        <v>8</v>
      </c>
      <c r="I5" s="84" t="s">
        <v>9</v>
      </c>
      <c r="J5" s="84" t="s">
        <v>10</v>
      </c>
      <c r="K5" s="84" t="s">
        <v>11</v>
      </c>
      <c r="L5" s="84" t="s">
        <v>12</v>
      </c>
      <c r="M5" s="84" t="s">
        <v>13</v>
      </c>
      <c r="N5" s="84" t="s">
        <v>14</v>
      </c>
      <c r="O5" s="84" t="s">
        <v>15</v>
      </c>
      <c r="P5" s="84" t="s">
        <v>16</v>
      </c>
      <c r="Q5" s="84" t="s">
        <v>17</v>
      </c>
      <c r="R5" s="78" t="s">
        <v>147</v>
      </c>
      <c r="S5" s="78" t="s">
        <v>143</v>
      </c>
      <c r="T5" s="78" t="s">
        <v>148</v>
      </c>
    </row>
    <row r="6" spans="1:36" x14ac:dyDescent="0.25">
      <c r="A6" s="83"/>
      <c r="B6" s="83"/>
      <c r="C6" s="83"/>
      <c r="D6" s="83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78"/>
      <c r="S6" s="78"/>
      <c r="T6" s="78"/>
    </row>
    <row r="7" spans="1:36" s="33" customFormat="1" x14ac:dyDescent="0.25">
      <c r="A7" s="28" t="s">
        <v>144</v>
      </c>
      <c r="B7" s="42">
        <v>14.2</v>
      </c>
      <c r="C7" s="42" t="s">
        <v>18</v>
      </c>
      <c r="D7" s="42" t="s">
        <v>19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>
        <f>SUM(E7:P7)</f>
        <v>0</v>
      </c>
      <c r="R7" s="30" t="e">
        <f>Q7-#REF!</f>
        <v>#REF!</v>
      </c>
      <c r="S7" s="31" t="e">
        <f>R7/#REF!</f>
        <v>#REF!</v>
      </c>
      <c r="T7" s="32"/>
    </row>
    <row r="8" spans="1:36" s="33" customFormat="1" x14ac:dyDescent="0.25">
      <c r="A8" s="28" t="s">
        <v>145</v>
      </c>
      <c r="B8" s="42">
        <v>14.2</v>
      </c>
      <c r="C8" s="42" t="s">
        <v>18</v>
      </c>
      <c r="D8" s="42" t="s">
        <v>20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>
        <f t="shared" ref="Q8:Q54" si="0">SUM(E8:P8)</f>
        <v>0</v>
      </c>
      <c r="R8" s="30" t="e">
        <f>Q8-#REF!</f>
        <v>#REF!</v>
      </c>
      <c r="S8" s="31" t="e">
        <f>R8/#REF!</f>
        <v>#REF!</v>
      </c>
      <c r="T8" s="34"/>
    </row>
    <row r="9" spans="1:36" s="33" customFormat="1" x14ac:dyDescent="0.25">
      <c r="A9" s="35" t="s">
        <v>21</v>
      </c>
      <c r="B9" s="42">
        <v>4.8499999999999996</v>
      </c>
      <c r="C9" s="42" t="s">
        <v>18</v>
      </c>
      <c r="D9" s="42" t="s">
        <v>22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>
        <f t="shared" si="0"/>
        <v>0</v>
      </c>
      <c r="R9" s="30" t="e">
        <f>Q9-#REF!</f>
        <v>#REF!</v>
      </c>
      <c r="S9" s="31" t="e">
        <f>R9/#REF!</f>
        <v>#REF!</v>
      </c>
      <c r="T9" s="34"/>
    </row>
    <row r="10" spans="1:36" s="33" customFormat="1" x14ac:dyDescent="0.25">
      <c r="A10" s="35" t="s">
        <v>45</v>
      </c>
      <c r="B10" s="42" t="s">
        <v>190</v>
      </c>
      <c r="C10" s="42" t="s">
        <v>18</v>
      </c>
      <c r="D10" s="42" t="s">
        <v>22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>
        <f t="shared" si="0"/>
        <v>0</v>
      </c>
      <c r="R10" s="30" t="e">
        <f>Q10-#REF!</f>
        <v>#REF!</v>
      </c>
      <c r="S10" s="31" t="e">
        <f>R10/#REF!</f>
        <v>#REF!</v>
      </c>
      <c r="T10" s="32"/>
    </row>
    <row r="11" spans="1:36" s="33" customFormat="1" x14ac:dyDescent="0.25">
      <c r="A11" s="35" t="s">
        <v>46</v>
      </c>
      <c r="B11" s="42">
        <v>9.4700000000000006</v>
      </c>
      <c r="C11" s="42" t="s">
        <v>18</v>
      </c>
      <c r="D11" s="42" t="s">
        <v>22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>
        <f t="shared" si="0"/>
        <v>0</v>
      </c>
      <c r="R11" s="30" t="e">
        <f>Q11-#REF!</f>
        <v>#REF!</v>
      </c>
      <c r="S11" s="31" t="e">
        <f>R11/#REF!</f>
        <v>#REF!</v>
      </c>
      <c r="T11" s="36"/>
    </row>
    <row r="12" spans="1:36" s="33" customFormat="1" x14ac:dyDescent="0.25">
      <c r="A12" s="35" t="s">
        <v>23</v>
      </c>
      <c r="B12" s="42">
        <v>0.59</v>
      </c>
      <c r="C12" s="42" t="s">
        <v>18</v>
      </c>
      <c r="D12" s="42" t="s">
        <v>22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>
        <f t="shared" si="0"/>
        <v>0</v>
      </c>
      <c r="R12" s="30" t="e">
        <f>Q12-#REF!</f>
        <v>#REF!</v>
      </c>
      <c r="S12" s="31" t="e">
        <f>R12/#REF!</f>
        <v>#REF!</v>
      </c>
      <c r="T12" s="32"/>
    </row>
    <row r="13" spans="1:36" s="33" customFormat="1" x14ac:dyDescent="0.25">
      <c r="A13" s="35" t="s">
        <v>24</v>
      </c>
      <c r="B13" s="42">
        <v>0.71</v>
      </c>
      <c r="C13" s="42" t="s">
        <v>18</v>
      </c>
      <c r="D13" s="42" t="s">
        <v>25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>
        <f t="shared" si="0"/>
        <v>0</v>
      </c>
      <c r="R13" s="30" t="e">
        <f>Q13-#REF!</f>
        <v>#REF!</v>
      </c>
      <c r="S13" s="31" t="e">
        <f>R13/#REF!</f>
        <v>#REF!</v>
      </c>
      <c r="T13" s="32"/>
    </row>
    <row r="14" spans="1:36" s="33" customFormat="1" x14ac:dyDescent="0.25">
      <c r="A14" s="35" t="s">
        <v>26</v>
      </c>
      <c r="B14" s="42">
        <v>0.59</v>
      </c>
      <c r="C14" s="42" t="s">
        <v>18</v>
      </c>
      <c r="D14" s="42" t="s">
        <v>27</v>
      </c>
      <c r="E14" s="26"/>
      <c r="F14" s="26"/>
      <c r="G14" s="26"/>
      <c r="H14" s="37"/>
      <c r="I14" s="26"/>
      <c r="J14" s="26"/>
      <c r="K14" s="26"/>
      <c r="L14" s="26"/>
      <c r="M14" s="26"/>
      <c r="N14" s="26"/>
      <c r="O14" s="26"/>
      <c r="P14" s="26"/>
      <c r="Q14" s="27">
        <f t="shared" si="0"/>
        <v>0</v>
      </c>
      <c r="R14" s="30" t="e">
        <f>Q14-#REF!</f>
        <v>#REF!</v>
      </c>
      <c r="S14" s="31" t="e">
        <f>R14/#REF!</f>
        <v>#REF!</v>
      </c>
      <c r="T14" s="32"/>
    </row>
    <row r="15" spans="1:36" s="33" customFormat="1" x14ac:dyDescent="0.25">
      <c r="A15" s="35" t="s">
        <v>47</v>
      </c>
      <c r="B15" s="42">
        <v>1.78</v>
      </c>
      <c r="C15" s="42" t="s">
        <v>18</v>
      </c>
      <c r="D15" s="42" t="s">
        <v>25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38"/>
      <c r="P15" s="26"/>
      <c r="Q15" s="27">
        <f t="shared" si="0"/>
        <v>0</v>
      </c>
      <c r="R15" s="30" t="e">
        <f>Q15-#REF!</f>
        <v>#REF!</v>
      </c>
      <c r="S15" s="31" t="e">
        <f>R15/#REF!</f>
        <v>#REF!</v>
      </c>
      <c r="T15" s="36"/>
    </row>
    <row r="16" spans="1:36" s="33" customFormat="1" x14ac:dyDescent="0.25">
      <c r="A16" s="35" t="s">
        <v>48</v>
      </c>
      <c r="B16" s="42">
        <v>6</v>
      </c>
      <c r="C16" s="42" t="s">
        <v>18</v>
      </c>
      <c r="D16" s="42" t="s">
        <v>28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>
        <f t="shared" si="0"/>
        <v>0</v>
      </c>
      <c r="R16" s="30" t="e">
        <f>Q16-#REF!</f>
        <v>#REF!</v>
      </c>
      <c r="S16" s="31" t="e">
        <f>R16/#REF!</f>
        <v>#REF!</v>
      </c>
      <c r="T16" s="32"/>
    </row>
    <row r="17" spans="1:20" s="33" customFormat="1" x14ac:dyDescent="0.25">
      <c r="A17" s="35" t="s">
        <v>49</v>
      </c>
      <c r="B17" s="42">
        <v>8</v>
      </c>
      <c r="C17" s="42" t="s">
        <v>18</v>
      </c>
      <c r="D17" s="42" t="s">
        <v>28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>
        <f t="shared" si="0"/>
        <v>0</v>
      </c>
      <c r="R17" s="30" t="e">
        <f>Q17-#REF!</f>
        <v>#REF!</v>
      </c>
      <c r="S17" s="31" t="e">
        <f>R17/#REF!</f>
        <v>#REF!</v>
      </c>
      <c r="T17" s="32"/>
    </row>
    <row r="18" spans="1:20" s="33" customFormat="1" ht="30" x14ac:dyDescent="0.25">
      <c r="A18" s="35" t="s">
        <v>50</v>
      </c>
      <c r="B18" s="42">
        <v>3</v>
      </c>
      <c r="C18" s="42" t="s">
        <v>18</v>
      </c>
      <c r="D18" s="42" t="s">
        <v>28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>
        <f t="shared" si="0"/>
        <v>0</v>
      </c>
      <c r="R18" s="30" t="e">
        <f>Q18-#REF!</f>
        <v>#REF!</v>
      </c>
      <c r="S18" s="31" t="e">
        <f>R18/#REF!</f>
        <v>#REF!</v>
      </c>
      <c r="T18" s="32"/>
    </row>
    <row r="19" spans="1:20" s="33" customFormat="1" x14ac:dyDescent="0.25">
      <c r="A19" s="35" t="s">
        <v>29</v>
      </c>
      <c r="B19" s="42">
        <v>10.45</v>
      </c>
      <c r="C19" s="42" t="s">
        <v>18</v>
      </c>
      <c r="D19" s="42" t="s">
        <v>25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>
        <f t="shared" si="0"/>
        <v>0</v>
      </c>
      <c r="R19" s="30" t="e">
        <f>Q19-#REF!</f>
        <v>#REF!</v>
      </c>
      <c r="S19" s="31" t="e">
        <f>R19/#REF!</f>
        <v>#REF!</v>
      </c>
      <c r="T19" s="34"/>
    </row>
    <row r="20" spans="1:20" s="33" customFormat="1" ht="45" x14ac:dyDescent="0.25">
      <c r="A20" s="35" t="s">
        <v>51</v>
      </c>
      <c r="B20" s="42">
        <v>1</v>
      </c>
      <c r="C20" s="42" t="s">
        <v>18</v>
      </c>
      <c r="D20" s="42" t="s">
        <v>25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>
        <f t="shared" si="0"/>
        <v>0</v>
      </c>
      <c r="R20" s="30" t="e">
        <f>Q20-#REF!</f>
        <v>#REF!</v>
      </c>
      <c r="S20" s="31" t="e">
        <f>R20/#REF!</f>
        <v>#REF!</v>
      </c>
      <c r="T20" s="32"/>
    </row>
    <row r="21" spans="1:20" s="33" customFormat="1" x14ac:dyDescent="0.25">
      <c r="A21" s="35" t="s">
        <v>30</v>
      </c>
      <c r="B21" s="42">
        <v>4</v>
      </c>
      <c r="C21" s="42" t="s">
        <v>18</v>
      </c>
      <c r="D21" s="42" t="s">
        <v>31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>
        <f t="shared" si="0"/>
        <v>0</v>
      </c>
      <c r="R21" s="30" t="e">
        <f>Q21-#REF!</f>
        <v>#REF!</v>
      </c>
      <c r="S21" s="31" t="e">
        <f>R21/#REF!</f>
        <v>#REF!</v>
      </c>
      <c r="T21" s="34"/>
    </row>
    <row r="22" spans="1:20" s="33" customFormat="1" x14ac:dyDescent="0.25">
      <c r="A22" s="35" t="s">
        <v>32</v>
      </c>
      <c r="B22" s="42">
        <v>2.96</v>
      </c>
      <c r="C22" s="42" t="s">
        <v>18</v>
      </c>
      <c r="D22" s="42" t="s">
        <v>28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>
        <f t="shared" si="0"/>
        <v>0</v>
      </c>
      <c r="R22" s="30" t="e">
        <f>Q22-#REF!</f>
        <v>#REF!</v>
      </c>
      <c r="S22" s="31" t="e">
        <f>R22/#REF!</f>
        <v>#REF!</v>
      </c>
      <c r="T22" s="32"/>
    </row>
    <row r="23" spans="1:20" s="33" customFormat="1" x14ac:dyDescent="0.25">
      <c r="A23" s="35" t="s">
        <v>33</v>
      </c>
      <c r="B23" s="42">
        <v>2.96</v>
      </c>
      <c r="C23" s="42" t="s">
        <v>18</v>
      </c>
      <c r="D23" s="42" t="s">
        <v>34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>
        <f t="shared" si="0"/>
        <v>0</v>
      </c>
      <c r="R23" s="30" t="e">
        <f>Q23-#REF!</f>
        <v>#REF!</v>
      </c>
      <c r="S23" s="31" t="e">
        <f>R23/#REF!</f>
        <v>#REF!</v>
      </c>
      <c r="T23" s="34"/>
    </row>
    <row r="24" spans="1:20" s="33" customFormat="1" x14ac:dyDescent="0.25">
      <c r="A24" s="35" t="s">
        <v>35</v>
      </c>
      <c r="B24" s="42">
        <v>1.89</v>
      </c>
      <c r="C24" s="42" t="s">
        <v>18</v>
      </c>
      <c r="D24" s="42" t="s">
        <v>28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>
        <f t="shared" si="0"/>
        <v>0</v>
      </c>
      <c r="R24" s="30" t="e">
        <f>Q24-#REF!</f>
        <v>#REF!</v>
      </c>
      <c r="S24" s="31" t="e">
        <f>R24/#REF!</f>
        <v>#REF!</v>
      </c>
      <c r="T24" s="32"/>
    </row>
    <row r="25" spans="1:20" s="33" customFormat="1" ht="30" x14ac:dyDescent="0.25">
      <c r="A25" s="35" t="s">
        <v>52</v>
      </c>
      <c r="B25" s="42">
        <v>0</v>
      </c>
      <c r="C25" s="42" t="s">
        <v>18</v>
      </c>
      <c r="D25" s="42" t="s">
        <v>28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>
        <f t="shared" si="0"/>
        <v>0</v>
      </c>
      <c r="R25" s="39" t="e">
        <f>Q25-#REF!</f>
        <v>#REF!</v>
      </c>
      <c r="S25" s="31" t="e">
        <f>R25/#REF!</f>
        <v>#REF!</v>
      </c>
      <c r="T25" s="32"/>
    </row>
    <row r="26" spans="1:20" s="33" customFormat="1" x14ac:dyDescent="0.25">
      <c r="A26" s="35" t="s">
        <v>53</v>
      </c>
      <c r="B26" s="42">
        <v>0.19</v>
      </c>
      <c r="C26" s="42" t="s">
        <v>18</v>
      </c>
      <c r="D26" s="42" t="s">
        <v>36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>
        <f t="shared" si="0"/>
        <v>0</v>
      </c>
      <c r="R26" s="30" t="e">
        <f>Q26-#REF!</f>
        <v>#REF!</v>
      </c>
      <c r="S26" s="31" t="e">
        <f>R26/#REF!</f>
        <v>#REF!</v>
      </c>
      <c r="T26" s="32"/>
    </row>
    <row r="27" spans="1:20" s="33" customFormat="1" x14ac:dyDescent="0.25">
      <c r="A27" s="35" t="s">
        <v>54</v>
      </c>
      <c r="B27" s="42">
        <v>0.25</v>
      </c>
      <c r="C27" s="42" t="s">
        <v>18</v>
      </c>
      <c r="D27" s="42" t="s">
        <v>36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>
        <f t="shared" si="0"/>
        <v>0</v>
      </c>
      <c r="R27" s="30" t="e">
        <f>Q27-#REF!</f>
        <v>#REF!</v>
      </c>
      <c r="S27" s="31" t="e">
        <f>R27/#REF!</f>
        <v>#REF!</v>
      </c>
      <c r="T27" s="32"/>
    </row>
    <row r="28" spans="1:20" s="33" customFormat="1" x14ac:dyDescent="0.25">
      <c r="A28" s="35" t="s">
        <v>55</v>
      </c>
      <c r="B28" s="42">
        <v>0.31</v>
      </c>
      <c r="C28" s="42" t="s">
        <v>18</v>
      </c>
      <c r="D28" s="42" t="s">
        <v>36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>
        <f t="shared" si="0"/>
        <v>0</v>
      </c>
      <c r="R28" s="30" t="e">
        <f>Q28-#REF!</f>
        <v>#REF!</v>
      </c>
      <c r="S28" s="31" t="e">
        <f>R28/#REF!</f>
        <v>#REF!</v>
      </c>
      <c r="T28" s="32"/>
    </row>
    <row r="29" spans="1:20" s="33" customFormat="1" x14ac:dyDescent="0.25">
      <c r="A29" s="35" t="s">
        <v>56</v>
      </c>
      <c r="B29" s="42">
        <v>0.38</v>
      </c>
      <c r="C29" s="42" t="s">
        <v>18</v>
      </c>
      <c r="D29" s="42" t="s">
        <v>36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>
        <f t="shared" si="0"/>
        <v>0</v>
      </c>
      <c r="R29" s="30" t="e">
        <f>Q29-#REF!</f>
        <v>#REF!</v>
      </c>
      <c r="S29" s="31" t="e">
        <f>R29/#REF!</f>
        <v>#REF!</v>
      </c>
      <c r="T29" s="32"/>
    </row>
    <row r="30" spans="1:20" s="33" customFormat="1" x14ac:dyDescent="0.25">
      <c r="A30" s="35" t="s">
        <v>57</v>
      </c>
      <c r="B30" s="42">
        <v>0.46</v>
      </c>
      <c r="C30" s="42" t="s">
        <v>18</v>
      </c>
      <c r="D30" s="42" t="s">
        <v>36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>
        <f t="shared" si="0"/>
        <v>0</v>
      </c>
      <c r="R30" s="30" t="e">
        <f>Q30-#REF!</f>
        <v>#REF!</v>
      </c>
      <c r="S30" s="31" t="e">
        <f>R30/#REF!</f>
        <v>#REF!</v>
      </c>
      <c r="T30" s="32"/>
    </row>
    <row r="31" spans="1:20" s="33" customFormat="1" x14ac:dyDescent="0.25">
      <c r="A31" s="35" t="s">
        <v>58</v>
      </c>
      <c r="B31" s="42">
        <v>0.61</v>
      </c>
      <c r="C31" s="42" t="s">
        <v>18</v>
      </c>
      <c r="D31" s="42" t="s">
        <v>36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>
        <f t="shared" si="0"/>
        <v>0</v>
      </c>
      <c r="R31" s="30" t="e">
        <f>Q31-#REF!</f>
        <v>#REF!</v>
      </c>
      <c r="S31" s="31" t="e">
        <f>R31/#REF!</f>
        <v>#REF!</v>
      </c>
      <c r="T31" s="32"/>
    </row>
    <row r="32" spans="1:20" s="33" customFormat="1" x14ac:dyDescent="0.25">
      <c r="A32" s="35" t="s">
        <v>59</v>
      </c>
      <c r="B32" s="42">
        <v>0.68</v>
      </c>
      <c r="C32" s="42" t="s">
        <v>18</v>
      </c>
      <c r="D32" s="42" t="s">
        <v>36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>
        <f t="shared" si="0"/>
        <v>0</v>
      </c>
      <c r="R32" s="30" t="e">
        <f>Q32-#REF!</f>
        <v>#REF!</v>
      </c>
      <c r="S32" s="31" t="e">
        <f>R32/#REF!</f>
        <v>#REF!</v>
      </c>
      <c r="T32" s="32"/>
    </row>
    <row r="33" spans="1:20" s="33" customFormat="1" x14ac:dyDescent="0.25">
      <c r="A33" s="35" t="s">
        <v>60</v>
      </c>
      <c r="B33" s="42">
        <v>0.87</v>
      </c>
      <c r="C33" s="42" t="s">
        <v>18</v>
      </c>
      <c r="D33" s="42" t="s">
        <v>36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>
        <f t="shared" si="0"/>
        <v>0</v>
      </c>
      <c r="R33" s="30" t="e">
        <f>Q33-#REF!</f>
        <v>#REF!</v>
      </c>
      <c r="S33" s="31" t="e">
        <f>R33/#REF!</f>
        <v>#REF!</v>
      </c>
      <c r="T33" s="32"/>
    </row>
    <row r="34" spans="1:20" s="33" customFormat="1" x14ac:dyDescent="0.25">
      <c r="A34" s="35" t="s">
        <v>61</v>
      </c>
      <c r="B34" s="42">
        <v>1.0900000000000001</v>
      </c>
      <c r="C34" s="42" t="s">
        <v>18</v>
      </c>
      <c r="D34" s="42" t="s">
        <v>36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>
        <f t="shared" si="0"/>
        <v>0</v>
      </c>
      <c r="R34" s="30" t="e">
        <f>Q34-#REF!</f>
        <v>#REF!</v>
      </c>
      <c r="S34" s="31" t="e">
        <f>R34/#REF!</f>
        <v>#REF!</v>
      </c>
      <c r="T34" s="32"/>
    </row>
    <row r="35" spans="1:20" s="33" customFormat="1" x14ac:dyDescent="0.25">
      <c r="A35" s="35" t="s">
        <v>62</v>
      </c>
      <c r="B35" s="42">
        <v>1.86</v>
      </c>
      <c r="C35" s="42" t="s">
        <v>18</v>
      </c>
      <c r="D35" s="42" t="s">
        <v>36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>
        <f t="shared" si="0"/>
        <v>0</v>
      </c>
      <c r="R35" s="30" t="e">
        <f>Q35-#REF!</f>
        <v>#REF!</v>
      </c>
      <c r="S35" s="31" t="e">
        <f>R35/#REF!</f>
        <v>#REF!</v>
      </c>
      <c r="T35" s="32"/>
    </row>
    <row r="36" spans="1:20" s="33" customFormat="1" x14ac:dyDescent="0.25">
      <c r="A36" s="35" t="s">
        <v>63</v>
      </c>
      <c r="B36" s="42">
        <v>7.44</v>
      </c>
      <c r="C36" s="42" t="s">
        <v>18</v>
      </c>
      <c r="D36" s="42" t="s">
        <v>36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>
        <f t="shared" si="0"/>
        <v>0</v>
      </c>
      <c r="R36" s="30" t="e">
        <f>Q36-#REF!</f>
        <v>#REF!</v>
      </c>
      <c r="S36" s="31" t="e">
        <f>R36/#REF!</f>
        <v>#REF!</v>
      </c>
      <c r="T36" s="32"/>
    </row>
    <row r="37" spans="1:20" s="33" customFormat="1" x14ac:dyDescent="0.25">
      <c r="A37" s="35" t="s">
        <v>64</v>
      </c>
      <c r="B37" s="42">
        <v>62.03</v>
      </c>
      <c r="C37" s="42" t="s">
        <v>18</v>
      </c>
      <c r="D37" s="42" t="s">
        <v>2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27">
        <f t="shared" si="0"/>
        <v>0</v>
      </c>
      <c r="R37" s="30" t="e">
        <f>Q37-#REF!</f>
        <v>#REF!</v>
      </c>
      <c r="S37" s="31" t="e">
        <f>R37/#REF!</f>
        <v>#REF!</v>
      </c>
      <c r="T37" s="32"/>
    </row>
    <row r="38" spans="1:20" s="33" customFormat="1" ht="30" x14ac:dyDescent="0.25">
      <c r="A38" s="35" t="s">
        <v>65</v>
      </c>
      <c r="B38" s="42">
        <v>37.22</v>
      </c>
      <c r="C38" s="42" t="s">
        <v>18</v>
      </c>
      <c r="D38" s="42" t="s">
        <v>28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27">
        <f t="shared" si="0"/>
        <v>0</v>
      </c>
      <c r="R38" s="30" t="e">
        <f>Q38-#REF!</f>
        <v>#REF!</v>
      </c>
      <c r="S38" s="31" t="e">
        <f>R38/#REF!</f>
        <v>#REF!</v>
      </c>
      <c r="T38" s="32"/>
    </row>
    <row r="39" spans="1:20" s="33" customFormat="1" ht="30" x14ac:dyDescent="0.25">
      <c r="A39" s="35" t="s">
        <v>66</v>
      </c>
      <c r="B39" s="42">
        <v>2.0499999999999998</v>
      </c>
      <c r="C39" s="42" t="s">
        <v>18</v>
      </c>
      <c r="D39" s="42" t="s">
        <v>36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>
        <f t="shared" si="0"/>
        <v>0</v>
      </c>
      <c r="R39" s="30" t="e">
        <f>Q39-#REF!</f>
        <v>#REF!</v>
      </c>
      <c r="S39" s="31" t="e">
        <f>R39/#REF!</f>
        <v>#REF!</v>
      </c>
      <c r="T39" s="32"/>
    </row>
    <row r="40" spans="1:20" s="33" customFormat="1" ht="30" x14ac:dyDescent="0.25">
      <c r="A40" s="35" t="s">
        <v>67</v>
      </c>
      <c r="B40" s="42">
        <v>3.41</v>
      </c>
      <c r="C40" s="42" t="s">
        <v>18</v>
      </c>
      <c r="D40" s="42" t="s">
        <v>36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>
        <f t="shared" si="0"/>
        <v>0</v>
      </c>
      <c r="R40" s="39" t="e">
        <f>Q40-#REF!</f>
        <v>#REF!</v>
      </c>
      <c r="S40" s="31" t="e">
        <f>R40/#REF!</f>
        <v>#REF!</v>
      </c>
      <c r="T40" s="36"/>
    </row>
    <row r="41" spans="1:20" s="33" customFormat="1" ht="30" x14ac:dyDescent="0.25">
      <c r="A41" s="35" t="s">
        <v>166</v>
      </c>
      <c r="B41" s="42">
        <v>0.01</v>
      </c>
      <c r="C41" s="42" t="s">
        <v>18</v>
      </c>
      <c r="D41" s="42" t="s">
        <v>37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27">
        <f t="shared" si="0"/>
        <v>0</v>
      </c>
      <c r="R41" s="30" t="e">
        <f>Q41-#REF!</f>
        <v>#REF!</v>
      </c>
      <c r="S41" s="31" t="e">
        <f>R41/#REF!</f>
        <v>#REF!</v>
      </c>
      <c r="T41" s="32"/>
    </row>
    <row r="42" spans="1:20" s="33" customFormat="1" x14ac:dyDescent="0.25">
      <c r="A42" s="28" t="s">
        <v>164</v>
      </c>
      <c r="B42" s="42">
        <v>0.04</v>
      </c>
      <c r="C42" s="42" t="s">
        <v>18</v>
      </c>
      <c r="D42" s="42" t="s">
        <v>37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27">
        <f t="shared" si="0"/>
        <v>0</v>
      </c>
      <c r="R42" s="30" t="e">
        <f>Q42-#REF!</f>
        <v>#REF!</v>
      </c>
      <c r="S42" s="31" t="e">
        <f>R42/#REF!</f>
        <v>#REF!</v>
      </c>
      <c r="T42" s="32"/>
    </row>
    <row r="43" spans="1:20" s="33" customFormat="1" x14ac:dyDescent="0.25">
      <c r="A43" s="28" t="s">
        <v>149</v>
      </c>
      <c r="B43" s="42" t="s">
        <v>191</v>
      </c>
      <c r="C43" s="42" t="s">
        <v>18</v>
      </c>
      <c r="D43" s="42" t="s">
        <v>37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27">
        <f t="shared" si="0"/>
        <v>0</v>
      </c>
      <c r="R43" s="30" t="e">
        <f>Q43-#REF!</f>
        <v>#REF!</v>
      </c>
      <c r="S43" s="31" t="e">
        <f>R43/#REF!</f>
        <v>#REF!</v>
      </c>
      <c r="T43" s="32"/>
    </row>
    <row r="44" spans="1:20" s="33" customFormat="1" x14ac:dyDescent="0.25">
      <c r="A44" s="28" t="s">
        <v>38</v>
      </c>
      <c r="B44" s="42">
        <v>3</v>
      </c>
      <c r="C44" s="42" t="s">
        <v>39</v>
      </c>
      <c r="D44" s="42" t="s">
        <v>28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7">
        <f t="shared" si="0"/>
        <v>0</v>
      </c>
      <c r="R44" s="30" t="e">
        <f>Q44-#REF!</f>
        <v>#REF!</v>
      </c>
      <c r="S44" s="31" t="e">
        <f>R44/#REF!</f>
        <v>#REF!</v>
      </c>
      <c r="T44" s="32"/>
    </row>
    <row r="45" spans="1:20" s="33" customFormat="1" x14ac:dyDescent="0.25">
      <c r="A45" s="35" t="s">
        <v>68</v>
      </c>
      <c r="B45" s="42">
        <v>2.73</v>
      </c>
      <c r="C45" s="42" t="s">
        <v>18</v>
      </c>
      <c r="D45" s="42" t="s">
        <v>28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7">
        <f t="shared" si="0"/>
        <v>0</v>
      </c>
      <c r="R45" s="30" t="e">
        <f>Q45-#REF!</f>
        <v>#REF!</v>
      </c>
      <c r="S45" s="31" t="e">
        <f>R45/#REF!</f>
        <v>#REF!</v>
      </c>
      <c r="T45" s="32"/>
    </row>
    <row r="46" spans="1:20" s="33" customFormat="1" x14ac:dyDescent="0.25">
      <c r="A46" s="35" t="s">
        <v>69</v>
      </c>
      <c r="B46" s="42">
        <v>2.48</v>
      </c>
      <c r="C46" s="42" t="s">
        <v>18</v>
      </c>
      <c r="D46" s="42" t="s">
        <v>28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7">
        <f t="shared" si="0"/>
        <v>0</v>
      </c>
      <c r="R46" s="30" t="e">
        <f>Q46-#REF!</f>
        <v>#REF!</v>
      </c>
      <c r="S46" s="31" t="e">
        <f>R46/#REF!</f>
        <v>#REF!</v>
      </c>
      <c r="T46" s="32"/>
    </row>
    <row r="47" spans="1:20" s="45" customFormat="1" x14ac:dyDescent="0.25">
      <c r="A47" s="57" t="s">
        <v>70</v>
      </c>
      <c r="B47" s="42">
        <v>0.62</v>
      </c>
      <c r="C47" s="42" t="s">
        <v>18</v>
      </c>
      <c r="D47" s="42" t="s">
        <v>28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27">
        <f t="shared" si="0"/>
        <v>0</v>
      </c>
      <c r="R47" s="44" t="e">
        <f>Q47-#REF!</f>
        <v>#REF!</v>
      </c>
      <c r="S47" s="31" t="e">
        <f>R47/#REF!</f>
        <v>#REF!</v>
      </c>
      <c r="T47" s="36"/>
    </row>
    <row r="48" spans="1:20" s="45" customFormat="1" x14ac:dyDescent="0.25">
      <c r="A48" s="57" t="s">
        <v>71</v>
      </c>
      <c r="B48" s="42">
        <v>2.73</v>
      </c>
      <c r="C48" s="42" t="s">
        <v>18</v>
      </c>
      <c r="D48" s="42" t="s">
        <v>28</v>
      </c>
      <c r="E48" s="46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27">
        <f t="shared" si="0"/>
        <v>0</v>
      </c>
      <c r="R48" s="44" t="e">
        <f>Q48-#REF!</f>
        <v>#REF!</v>
      </c>
      <c r="S48" s="31" t="e">
        <f>R48/#REF!</f>
        <v>#REF!</v>
      </c>
      <c r="T48" s="36"/>
    </row>
    <row r="49" spans="1:20" s="33" customFormat="1" x14ac:dyDescent="0.25">
      <c r="A49" s="35" t="s">
        <v>72</v>
      </c>
      <c r="B49" s="42">
        <v>0.31</v>
      </c>
      <c r="C49" s="42" t="s">
        <v>18</v>
      </c>
      <c r="D49" s="42" t="s">
        <v>28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>
        <f t="shared" si="0"/>
        <v>0</v>
      </c>
      <c r="R49" s="30" t="e">
        <f>Q49-#REF!</f>
        <v>#REF!</v>
      </c>
      <c r="S49" s="31" t="e">
        <f>R49/#REF!</f>
        <v>#REF!</v>
      </c>
      <c r="T49" s="32"/>
    </row>
    <row r="50" spans="1:20" s="33" customFormat="1" x14ac:dyDescent="0.25">
      <c r="A50" s="28" t="s">
        <v>165</v>
      </c>
      <c r="B50" s="42">
        <v>0.01</v>
      </c>
      <c r="C50" s="42" t="s">
        <v>18</v>
      </c>
      <c r="D50" s="42" t="s">
        <v>37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27">
        <f t="shared" si="0"/>
        <v>0</v>
      </c>
      <c r="R50" s="30" t="e">
        <f>Q50-#REF!</f>
        <v>#REF!</v>
      </c>
      <c r="S50" s="31" t="e">
        <f>R50/#REF!</f>
        <v>#REF!</v>
      </c>
      <c r="T50" s="32"/>
    </row>
    <row r="51" spans="1:20" s="33" customFormat="1" x14ac:dyDescent="0.25">
      <c r="A51" s="35" t="s">
        <v>146</v>
      </c>
      <c r="B51" s="42">
        <v>0.04</v>
      </c>
      <c r="C51" s="42" t="s">
        <v>18</v>
      </c>
      <c r="D51" s="42" t="s">
        <v>37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27">
        <f t="shared" si="0"/>
        <v>0</v>
      </c>
      <c r="R51" s="30" t="e">
        <f>Q51-#REF!</f>
        <v>#REF!</v>
      </c>
      <c r="S51" s="31" t="e">
        <f>R51/#REF!</f>
        <v>#REF!</v>
      </c>
      <c r="T51" s="32"/>
    </row>
    <row r="52" spans="1:20" s="45" customFormat="1" x14ac:dyDescent="0.25">
      <c r="A52" s="57" t="s">
        <v>73</v>
      </c>
      <c r="B52" s="42">
        <v>0.68</v>
      </c>
      <c r="C52" s="42" t="s">
        <v>18</v>
      </c>
      <c r="D52" s="42" t="s">
        <v>28</v>
      </c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27">
        <f t="shared" si="0"/>
        <v>0</v>
      </c>
      <c r="R52" s="44" t="e">
        <f>Q52-#REF!</f>
        <v>#REF!</v>
      </c>
      <c r="S52" s="31" t="e">
        <f>R52/#REF!</f>
        <v>#REF!</v>
      </c>
      <c r="T52" s="47"/>
    </row>
    <row r="53" spans="1:20" s="45" customFormat="1" x14ac:dyDescent="0.25">
      <c r="A53" s="57" t="s">
        <v>74</v>
      </c>
      <c r="B53" s="42">
        <v>1.36</v>
      </c>
      <c r="C53" s="42" t="s">
        <v>18</v>
      </c>
      <c r="D53" s="42" t="s">
        <v>28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27">
        <f t="shared" si="0"/>
        <v>0</v>
      </c>
      <c r="R53" s="44" t="e">
        <f>Q53-#REF!</f>
        <v>#REF!</v>
      </c>
      <c r="S53" s="31" t="e">
        <f>R53/#REF!</f>
        <v>#REF!</v>
      </c>
      <c r="T53" s="47"/>
    </row>
    <row r="54" spans="1:20" s="33" customFormat="1" x14ac:dyDescent="0.25">
      <c r="A54" s="28" t="s">
        <v>193</v>
      </c>
      <c r="B54" s="42" t="s">
        <v>192</v>
      </c>
      <c r="C54" s="42" t="s">
        <v>18</v>
      </c>
      <c r="D54" s="42" t="s">
        <v>194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27">
        <f t="shared" si="0"/>
        <v>0</v>
      </c>
      <c r="R54" s="49" t="e">
        <f>Q54-#REF!</f>
        <v>#REF!</v>
      </c>
      <c r="S54" s="50" t="e">
        <f>R54/#REF!</f>
        <v>#REF!</v>
      </c>
      <c r="T54" s="32"/>
    </row>
    <row r="55" spans="1:20" s="33" customFormat="1" x14ac:dyDescent="0.25">
      <c r="A55" s="89" t="s">
        <v>173</v>
      </c>
      <c r="B55" s="90"/>
      <c r="C55" s="90"/>
      <c r="D55" s="91"/>
      <c r="E55" s="51">
        <f>SUM(E7:E54)</f>
        <v>0</v>
      </c>
      <c r="F55" s="51">
        <f t="shared" ref="F55:Q55" si="1">SUM(F7:F54)</f>
        <v>0</v>
      </c>
      <c r="G55" s="51">
        <f t="shared" si="1"/>
        <v>0</v>
      </c>
      <c r="H55" s="51">
        <f t="shared" si="1"/>
        <v>0</v>
      </c>
      <c r="I55" s="51">
        <f t="shared" si="1"/>
        <v>0</v>
      </c>
      <c r="J55" s="51">
        <f t="shared" si="1"/>
        <v>0</v>
      </c>
      <c r="K55" s="51">
        <f t="shared" si="1"/>
        <v>0</v>
      </c>
      <c r="L55" s="51">
        <f t="shared" si="1"/>
        <v>0</v>
      </c>
      <c r="M55" s="51">
        <f t="shared" si="1"/>
        <v>0</v>
      </c>
      <c r="N55" s="51">
        <f t="shared" si="1"/>
        <v>0</v>
      </c>
      <c r="O55" s="51">
        <f t="shared" si="1"/>
        <v>0</v>
      </c>
      <c r="P55" s="51">
        <f t="shared" si="1"/>
        <v>0</v>
      </c>
      <c r="Q55" s="51">
        <f t="shared" si="1"/>
        <v>0</v>
      </c>
      <c r="R55" s="52" t="e">
        <f>Q55-#REF!</f>
        <v>#REF!</v>
      </c>
      <c r="S55" s="53" t="e">
        <f>R55/#REF!</f>
        <v>#REF!</v>
      </c>
    </row>
    <row r="56" spans="1:20" s="33" customFormat="1" x14ac:dyDescent="0.25">
      <c r="A56" s="58"/>
      <c r="B56" s="56"/>
      <c r="C56" s="56"/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52"/>
      <c r="S56" s="53"/>
    </row>
    <row r="57" spans="1:20" s="33" customFormat="1" ht="18.75" x14ac:dyDescent="0.25">
      <c r="A57" s="88" t="s">
        <v>172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30"/>
      <c r="S57" s="31"/>
    </row>
    <row r="58" spans="1:20" s="33" customFormat="1" x14ac:dyDescent="0.25">
      <c r="A58" s="35" t="s">
        <v>40</v>
      </c>
      <c r="B58" s="29"/>
      <c r="C58" s="29"/>
      <c r="D58" s="29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27">
        <f t="shared" ref="Q58:Q64" si="2">SUM(E58:P58)</f>
        <v>0</v>
      </c>
      <c r="R58" s="30" t="e">
        <f>Q58-#REF!</f>
        <v>#REF!</v>
      </c>
      <c r="S58" s="31" t="e">
        <f>R58/#REF!</f>
        <v>#REF!</v>
      </c>
      <c r="T58" s="55"/>
    </row>
    <row r="59" spans="1:20" s="33" customFormat="1" x14ac:dyDescent="0.25">
      <c r="A59" s="35" t="s">
        <v>41</v>
      </c>
      <c r="B59" s="29"/>
      <c r="C59" s="29"/>
      <c r="D59" s="29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27">
        <f t="shared" si="2"/>
        <v>0</v>
      </c>
      <c r="R59" s="30" t="e">
        <f>Q59-#REF!</f>
        <v>#REF!</v>
      </c>
      <c r="S59" s="31" t="e">
        <f>R59/#REF!</f>
        <v>#REF!</v>
      </c>
      <c r="T59" s="55"/>
    </row>
    <row r="60" spans="1:20" s="33" customFormat="1" x14ac:dyDescent="0.25">
      <c r="A60" s="35" t="s">
        <v>42</v>
      </c>
      <c r="B60" s="29"/>
      <c r="C60" s="29"/>
      <c r="D60" s="29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27">
        <f t="shared" si="2"/>
        <v>0</v>
      </c>
      <c r="R60" s="30" t="e">
        <f>Q60-#REF!</f>
        <v>#REF!</v>
      </c>
      <c r="S60" s="31" t="e">
        <f>R60/#REF!</f>
        <v>#REF!</v>
      </c>
      <c r="T60" s="55"/>
    </row>
    <row r="61" spans="1:20" s="33" customFormat="1" x14ac:dyDescent="0.25">
      <c r="A61" s="35" t="s">
        <v>43</v>
      </c>
      <c r="B61" s="29"/>
      <c r="C61" s="29"/>
      <c r="D61" s="29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27">
        <f t="shared" si="2"/>
        <v>0</v>
      </c>
      <c r="R61" s="30" t="e">
        <f>Q61-#REF!</f>
        <v>#REF!</v>
      </c>
      <c r="S61" s="31" t="e">
        <f>R61/#REF!</f>
        <v>#REF!</v>
      </c>
      <c r="T61" s="55"/>
    </row>
    <row r="62" spans="1:20" s="33" customFormat="1" x14ac:dyDescent="0.25">
      <c r="A62" s="35" t="s">
        <v>162</v>
      </c>
      <c r="B62" s="29"/>
      <c r="C62" s="29"/>
      <c r="D62" s="29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27">
        <f t="shared" si="2"/>
        <v>0</v>
      </c>
      <c r="R62" s="30" t="e">
        <f>Q62-#REF!</f>
        <v>#REF!</v>
      </c>
      <c r="S62" s="31" t="e">
        <f>R62/#REF!</f>
        <v>#REF!</v>
      </c>
      <c r="T62" s="55"/>
    </row>
    <row r="63" spans="1:20" s="33" customFormat="1" x14ac:dyDescent="0.25">
      <c r="A63" s="34" t="s">
        <v>163</v>
      </c>
      <c r="B63" s="29"/>
      <c r="C63" s="29"/>
      <c r="D63" s="29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27">
        <f t="shared" si="2"/>
        <v>0</v>
      </c>
      <c r="R63" s="30"/>
      <c r="S63" s="31"/>
      <c r="T63" s="55"/>
    </row>
    <row r="64" spans="1:20" x14ac:dyDescent="0.25">
      <c r="A64" s="79" t="s">
        <v>173</v>
      </c>
      <c r="B64" s="79"/>
      <c r="C64" s="79"/>
      <c r="D64" s="79"/>
      <c r="E64" s="3">
        <f>+E55+E58+E59+E60+E61+E62+E63</f>
        <v>0</v>
      </c>
      <c r="F64" s="3">
        <f t="shared" ref="F64:P64" si="3">+F55+F58+F59+F60+F61+F62+F63</f>
        <v>0</v>
      </c>
      <c r="G64" s="3">
        <f t="shared" si="3"/>
        <v>0</v>
      </c>
      <c r="H64" s="3">
        <f t="shared" si="3"/>
        <v>0</v>
      </c>
      <c r="I64" s="3">
        <f t="shared" si="3"/>
        <v>0</v>
      </c>
      <c r="J64" s="3">
        <f t="shared" si="3"/>
        <v>0</v>
      </c>
      <c r="K64" s="3">
        <f t="shared" si="3"/>
        <v>0</v>
      </c>
      <c r="L64" s="3">
        <f t="shared" si="3"/>
        <v>0</v>
      </c>
      <c r="M64" s="3">
        <f t="shared" si="3"/>
        <v>0</v>
      </c>
      <c r="N64" s="3">
        <f t="shared" si="3"/>
        <v>0</v>
      </c>
      <c r="O64" s="3">
        <f t="shared" si="3"/>
        <v>0</v>
      </c>
      <c r="P64" s="3">
        <f t="shared" si="3"/>
        <v>0</v>
      </c>
      <c r="Q64" s="27">
        <f t="shared" si="2"/>
        <v>0</v>
      </c>
      <c r="R64" s="16" t="e">
        <f>Q64-#REF!</f>
        <v>#REF!</v>
      </c>
      <c r="S64" s="17" t="e">
        <f>R64/#REF!</f>
        <v>#REF!</v>
      </c>
    </row>
    <row r="65" spans="1:36" x14ac:dyDescent="0.25">
      <c r="A65" s="2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0"/>
      <c r="R65" s="14"/>
      <c r="S65" s="15"/>
    </row>
    <row r="66" spans="1:36" s="18" customFormat="1" x14ac:dyDescent="0.25">
      <c r="A66" s="92" t="s">
        <v>174</v>
      </c>
      <c r="B66" s="92"/>
      <c r="C66" s="92"/>
      <c r="D66" s="92"/>
      <c r="E66" s="61">
        <f>E55+E64</f>
        <v>0</v>
      </c>
      <c r="F66" s="61">
        <f t="shared" ref="F66:Q66" si="4">F55+F64</f>
        <v>0</v>
      </c>
      <c r="G66" s="61">
        <f t="shared" si="4"/>
        <v>0</v>
      </c>
      <c r="H66" s="61">
        <f t="shared" si="4"/>
        <v>0</v>
      </c>
      <c r="I66" s="61">
        <f t="shared" si="4"/>
        <v>0</v>
      </c>
      <c r="J66" s="61">
        <f t="shared" si="4"/>
        <v>0</v>
      </c>
      <c r="K66" s="61">
        <f t="shared" si="4"/>
        <v>0</v>
      </c>
      <c r="L66" s="61">
        <f t="shared" si="4"/>
        <v>0</v>
      </c>
      <c r="M66" s="61">
        <f t="shared" si="4"/>
        <v>0</v>
      </c>
      <c r="N66" s="61">
        <f t="shared" si="4"/>
        <v>0</v>
      </c>
      <c r="O66" s="61">
        <f t="shared" si="4"/>
        <v>0</v>
      </c>
      <c r="P66" s="61">
        <f t="shared" si="4"/>
        <v>0</v>
      </c>
      <c r="Q66" s="61">
        <f t="shared" si="4"/>
        <v>0</v>
      </c>
      <c r="R66" s="14"/>
      <c r="S66" s="15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1:36" s="18" customFormat="1" x14ac:dyDescent="0.25">
      <c r="A67" s="23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0"/>
      <c r="R67" s="14"/>
      <c r="S67" s="15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1:36" x14ac:dyDescent="0.25">
      <c r="A68" s="23"/>
      <c r="B68" s="4"/>
      <c r="C68" s="4"/>
      <c r="D68" s="4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4"/>
    </row>
    <row r="69" spans="1:36" x14ac:dyDescent="0.25">
      <c r="A69" s="23" t="s">
        <v>150</v>
      </c>
      <c r="B69" s="19"/>
      <c r="C69" s="4"/>
      <c r="D69" s="4"/>
      <c r="E69" s="4"/>
      <c r="F69" s="4"/>
      <c r="G69" s="4"/>
      <c r="H69" s="22"/>
      <c r="I69" s="4"/>
      <c r="J69" s="4"/>
      <c r="K69" s="4"/>
      <c r="L69" s="4"/>
      <c r="M69" s="4"/>
      <c r="N69" s="4"/>
      <c r="O69" s="4"/>
      <c r="P69" s="4"/>
      <c r="Q69" s="4"/>
    </row>
    <row r="70" spans="1:36" x14ac:dyDescent="0.25">
      <c r="A70" s="75" t="s">
        <v>151</v>
      </c>
      <c r="B70" s="19"/>
      <c r="C70" s="4"/>
      <c r="D70" s="4"/>
      <c r="E70" s="4"/>
      <c r="F70" s="4"/>
      <c r="G70" s="4"/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1:36" x14ac:dyDescent="0.25">
      <c r="A71" s="75" t="s">
        <v>152</v>
      </c>
      <c r="B71" s="1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5"/>
      <c r="Q71" s="21"/>
    </row>
    <row r="72" spans="1:36" x14ac:dyDescent="0.25">
      <c r="A72" s="75" t="s">
        <v>153</v>
      </c>
      <c r="B72" s="19"/>
      <c r="C72" s="4"/>
      <c r="D72" s="4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</row>
    <row r="73" spans="1:36" x14ac:dyDescent="0.25">
      <c r="A73" s="75" t="s">
        <v>154</v>
      </c>
      <c r="B73" s="19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36" x14ac:dyDescent="0.25">
      <c r="A74" s="75" t="s">
        <v>155</v>
      </c>
      <c r="B74" s="19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36" x14ac:dyDescent="0.25">
      <c r="A75" s="75" t="s">
        <v>156</v>
      </c>
      <c r="B75" s="1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36" s="11" customFormat="1" x14ac:dyDescent="0.25">
      <c r="A76" s="75" t="s">
        <v>157</v>
      </c>
      <c r="B76" s="19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x14ac:dyDescent="0.25">
      <c r="A77" s="75" t="s">
        <v>158</v>
      </c>
      <c r="B77" s="19"/>
    </row>
    <row r="78" spans="1:36" x14ac:dyDescent="0.25">
      <c r="A78" s="76" t="s">
        <v>159</v>
      </c>
      <c r="B78" s="20"/>
    </row>
    <row r="79" spans="1:36" x14ac:dyDescent="0.25">
      <c r="A79" s="75" t="s">
        <v>160</v>
      </c>
      <c r="B79" s="18"/>
    </row>
    <row r="80" spans="1:36" x14ac:dyDescent="0.25">
      <c r="A80" s="75" t="s">
        <v>161</v>
      </c>
      <c r="B80" s="18"/>
    </row>
  </sheetData>
  <mergeCells count="28">
    <mergeCell ref="A2:Q2"/>
    <mergeCell ref="A4:Q4"/>
    <mergeCell ref="A57:Q57"/>
    <mergeCell ref="A55:D55"/>
    <mergeCell ref="A66:D66"/>
    <mergeCell ref="N5:N6"/>
    <mergeCell ref="I5:I6"/>
    <mergeCell ref="O5:O6"/>
    <mergeCell ref="J5:J6"/>
    <mergeCell ref="K5:K6"/>
    <mergeCell ref="L5:L6"/>
    <mergeCell ref="M5:M6"/>
    <mergeCell ref="T5:T6"/>
    <mergeCell ref="A64:D64"/>
    <mergeCell ref="A1:D1"/>
    <mergeCell ref="A3:Q3"/>
    <mergeCell ref="A5:A6"/>
    <mergeCell ref="B5:B6"/>
    <mergeCell ref="C5:C6"/>
    <mergeCell ref="D5:D6"/>
    <mergeCell ref="E5:E6"/>
    <mergeCell ref="F5:F6"/>
    <mergeCell ref="G5:G6"/>
    <mergeCell ref="H5:H6"/>
    <mergeCell ref="P5:P6"/>
    <mergeCell ref="Q5:Q6"/>
    <mergeCell ref="R5:R6"/>
    <mergeCell ref="S5:S6"/>
  </mergeCells>
  <pageMargins left="0.70866141732283472" right="0.70866141732283472" top="0.35433070866141736" bottom="0.35433070866141736" header="0.31496062992125984" footer="0.31496062992125984"/>
  <pageSetup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170" zoomScaleNormal="170" workbookViewId="0">
      <selection activeCell="A6" sqref="A6"/>
    </sheetView>
  </sheetViews>
  <sheetFormatPr baseColWidth="10" defaultRowHeight="15" x14ac:dyDescent="0.25"/>
  <sheetData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43"/>
  <sheetViews>
    <sheetView topLeftCell="A3" zoomScaleNormal="100" workbookViewId="0">
      <pane ySplit="7" topLeftCell="A33" activePane="bottomLeft" state="frozen"/>
      <selection activeCell="A3" sqref="A3"/>
      <selection pane="bottomLeft" activeCell="H5" sqref="H5"/>
    </sheetView>
  </sheetViews>
  <sheetFormatPr baseColWidth="10" defaultRowHeight="15" x14ac:dyDescent="0.25"/>
  <cols>
    <col min="1" max="1" width="45.42578125" bestFit="1" customWidth="1"/>
  </cols>
  <sheetData>
    <row r="3" spans="1:8" x14ac:dyDescent="0.25">
      <c r="A3" s="93" t="s">
        <v>120</v>
      </c>
      <c r="B3" s="93"/>
      <c r="C3" s="93"/>
      <c r="D3" s="93"/>
      <c r="E3" s="93"/>
      <c r="F3" s="93"/>
      <c r="G3" s="93"/>
      <c r="H3" s="93"/>
    </row>
    <row r="4" spans="1:8" x14ac:dyDescent="0.25">
      <c r="A4" s="96" t="s">
        <v>121</v>
      </c>
      <c r="B4" s="97" t="s">
        <v>122</v>
      </c>
      <c r="C4" s="97"/>
      <c r="D4" s="74" t="s">
        <v>123</v>
      </c>
      <c r="E4" s="97" t="s">
        <v>124</v>
      </c>
      <c r="F4" s="97"/>
      <c r="G4" s="74" t="s">
        <v>123</v>
      </c>
      <c r="H4" s="74" t="s">
        <v>17</v>
      </c>
    </row>
    <row r="5" spans="1:8" x14ac:dyDescent="0.25">
      <c r="A5" s="96"/>
      <c r="B5" s="74" t="s">
        <v>126</v>
      </c>
      <c r="C5" s="74" t="s">
        <v>125</v>
      </c>
      <c r="D5" s="74">
        <f>D6+D7</f>
        <v>1430</v>
      </c>
      <c r="E5" s="74" t="s">
        <v>126</v>
      </c>
      <c r="F5" s="74" t="s">
        <v>125</v>
      </c>
      <c r="G5" s="74">
        <f>SUM(G6:G9)</f>
        <v>1324</v>
      </c>
      <c r="H5" s="74">
        <f>SUM(H6:H9)</f>
        <v>2954</v>
      </c>
    </row>
    <row r="6" spans="1:8" x14ac:dyDescent="0.25">
      <c r="A6" s="71" t="s">
        <v>188</v>
      </c>
      <c r="B6" s="72">
        <f>B12</f>
        <v>414</v>
      </c>
      <c r="C6" s="72">
        <f t="shared" ref="C6:H6" si="0">C12</f>
        <v>516</v>
      </c>
      <c r="D6" s="73">
        <f t="shared" si="0"/>
        <v>930</v>
      </c>
      <c r="E6" s="72">
        <f t="shared" si="0"/>
        <v>356</v>
      </c>
      <c r="F6" s="72">
        <f t="shared" si="0"/>
        <v>397</v>
      </c>
      <c r="G6" s="73">
        <f t="shared" si="0"/>
        <v>753</v>
      </c>
      <c r="H6" s="73">
        <f t="shared" si="0"/>
        <v>1683</v>
      </c>
    </row>
    <row r="7" spans="1:8" x14ac:dyDescent="0.25">
      <c r="A7" s="71" t="s">
        <v>187</v>
      </c>
      <c r="B7" s="72">
        <f>B23</f>
        <v>245</v>
      </c>
      <c r="C7" s="72">
        <f t="shared" ref="C7:H7" si="1">C23</f>
        <v>255</v>
      </c>
      <c r="D7" s="73">
        <f t="shared" si="1"/>
        <v>500</v>
      </c>
      <c r="E7" s="72">
        <f t="shared" si="1"/>
        <v>207</v>
      </c>
      <c r="F7" s="72">
        <f t="shared" si="1"/>
        <v>213</v>
      </c>
      <c r="G7" s="73">
        <f t="shared" si="1"/>
        <v>418</v>
      </c>
      <c r="H7" s="73">
        <f t="shared" si="1"/>
        <v>918</v>
      </c>
    </row>
    <row r="8" spans="1:8" x14ac:dyDescent="0.25">
      <c r="A8" s="71" t="s">
        <v>185</v>
      </c>
      <c r="B8" s="72">
        <f>B34</f>
        <v>85</v>
      </c>
      <c r="C8" s="72">
        <f t="shared" ref="C8:H8" si="2">C34</f>
        <v>67</v>
      </c>
      <c r="D8" s="73">
        <f t="shared" si="2"/>
        <v>152</v>
      </c>
      <c r="E8" s="72">
        <f t="shared" si="2"/>
        <v>63</v>
      </c>
      <c r="F8" s="72">
        <f t="shared" si="2"/>
        <v>49</v>
      </c>
      <c r="G8" s="73">
        <f t="shared" si="2"/>
        <v>112</v>
      </c>
      <c r="H8" s="73">
        <f t="shared" si="2"/>
        <v>264</v>
      </c>
    </row>
    <row r="9" spans="1:8" x14ac:dyDescent="0.25">
      <c r="A9" s="71" t="s">
        <v>186</v>
      </c>
      <c r="B9" s="72">
        <f>B40</f>
        <v>22</v>
      </c>
      <c r="C9" s="72">
        <f t="shared" ref="C9:H9" si="3">C40</f>
        <v>26</v>
      </c>
      <c r="D9" s="73">
        <f t="shared" si="3"/>
        <v>48</v>
      </c>
      <c r="E9" s="72">
        <f t="shared" si="3"/>
        <v>19</v>
      </c>
      <c r="F9" s="72">
        <f t="shared" si="3"/>
        <v>22</v>
      </c>
      <c r="G9" s="73">
        <f t="shared" si="3"/>
        <v>41</v>
      </c>
      <c r="H9" s="73">
        <f t="shared" si="3"/>
        <v>89</v>
      </c>
    </row>
    <row r="11" spans="1:8" x14ac:dyDescent="0.25">
      <c r="A11" s="93" t="s">
        <v>189</v>
      </c>
      <c r="B11" s="70" t="s">
        <v>126</v>
      </c>
      <c r="C11" s="70" t="s">
        <v>125</v>
      </c>
      <c r="D11" s="70" t="s">
        <v>123</v>
      </c>
      <c r="E11" s="70" t="s">
        <v>126</v>
      </c>
      <c r="F11" s="70" t="s">
        <v>125</v>
      </c>
      <c r="G11" s="70" t="s">
        <v>123</v>
      </c>
      <c r="H11" s="70" t="s">
        <v>17</v>
      </c>
    </row>
    <row r="12" spans="1:8" x14ac:dyDescent="0.25">
      <c r="A12" s="93"/>
      <c r="B12" s="70">
        <f>SUM(B13:B20)</f>
        <v>414</v>
      </c>
      <c r="C12" s="70">
        <f t="shared" ref="C12:H12" si="4">SUM(C13:C20)</f>
        <v>516</v>
      </c>
      <c r="D12" s="70">
        <f t="shared" si="4"/>
        <v>930</v>
      </c>
      <c r="E12" s="70">
        <f t="shared" si="4"/>
        <v>356</v>
      </c>
      <c r="F12" s="70">
        <f t="shared" si="4"/>
        <v>397</v>
      </c>
      <c r="G12" s="70">
        <f t="shared" si="4"/>
        <v>753</v>
      </c>
      <c r="H12" s="70">
        <f t="shared" si="4"/>
        <v>1683</v>
      </c>
    </row>
    <row r="13" spans="1:8" x14ac:dyDescent="0.25">
      <c r="A13" s="71" t="s">
        <v>127</v>
      </c>
      <c r="B13" s="72">
        <v>15</v>
      </c>
      <c r="C13" s="72">
        <v>78</v>
      </c>
      <c r="D13" s="73">
        <f>B13+C13</f>
        <v>93</v>
      </c>
      <c r="E13" s="72">
        <v>10</v>
      </c>
      <c r="F13" s="72">
        <v>60</v>
      </c>
      <c r="G13" s="73">
        <f>E13+F13</f>
        <v>70</v>
      </c>
      <c r="H13" s="73">
        <f>D13+G13</f>
        <v>163</v>
      </c>
    </row>
    <row r="14" spans="1:8" x14ac:dyDescent="0.25">
      <c r="A14" s="71" t="s">
        <v>128</v>
      </c>
      <c r="B14" s="72">
        <v>108</v>
      </c>
      <c r="C14" s="72">
        <v>84</v>
      </c>
      <c r="D14" s="73">
        <f t="shared" ref="D14:D20" si="5">B14+C14</f>
        <v>192</v>
      </c>
      <c r="E14" s="72">
        <v>84</v>
      </c>
      <c r="F14" s="72">
        <v>66</v>
      </c>
      <c r="G14" s="73">
        <f t="shared" ref="G14:G20" si="6">E14+F14</f>
        <v>150</v>
      </c>
      <c r="H14" s="73">
        <f t="shared" ref="H14:H20" si="7">D14+G14</f>
        <v>342</v>
      </c>
    </row>
    <row r="15" spans="1:8" x14ac:dyDescent="0.25">
      <c r="A15" s="71" t="s">
        <v>129</v>
      </c>
      <c r="B15" s="72">
        <v>30</v>
      </c>
      <c r="C15" s="72">
        <v>14</v>
      </c>
      <c r="D15" s="73">
        <f t="shared" si="5"/>
        <v>44</v>
      </c>
      <c r="E15" s="72">
        <v>22</v>
      </c>
      <c r="F15" s="72">
        <v>9</v>
      </c>
      <c r="G15" s="73">
        <f t="shared" si="6"/>
        <v>31</v>
      </c>
      <c r="H15" s="73">
        <f t="shared" si="7"/>
        <v>75</v>
      </c>
    </row>
    <row r="16" spans="1:8" x14ac:dyDescent="0.25">
      <c r="A16" s="71" t="s">
        <v>130</v>
      </c>
      <c r="B16" s="72">
        <v>28</v>
      </c>
      <c r="C16" s="72">
        <v>23</v>
      </c>
      <c r="D16" s="73">
        <f t="shared" si="5"/>
        <v>51</v>
      </c>
      <c r="E16" s="72">
        <v>63</v>
      </c>
      <c r="F16" s="72">
        <v>17</v>
      </c>
      <c r="G16" s="73">
        <f t="shared" si="6"/>
        <v>80</v>
      </c>
      <c r="H16" s="73">
        <f t="shared" si="7"/>
        <v>131</v>
      </c>
    </row>
    <row r="17" spans="1:8" x14ac:dyDescent="0.25">
      <c r="A17" s="71" t="s">
        <v>131</v>
      </c>
      <c r="B17" s="72">
        <v>43</v>
      </c>
      <c r="C17" s="72">
        <v>75</v>
      </c>
      <c r="D17" s="73">
        <f t="shared" si="5"/>
        <v>118</v>
      </c>
      <c r="E17" s="72">
        <v>34</v>
      </c>
      <c r="F17" s="72">
        <v>58</v>
      </c>
      <c r="G17" s="73">
        <f t="shared" si="6"/>
        <v>92</v>
      </c>
      <c r="H17" s="73">
        <f t="shared" si="7"/>
        <v>210</v>
      </c>
    </row>
    <row r="18" spans="1:8" x14ac:dyDescent="0.25">
      <c r="A18" s="71" t="s">
        <v>132</v>
      </c>
      <c r="B18" s="72">
        <v>15</v>
      </c>
      <c r="C18" s="72">
        <v>28</v>
      </c>
      <c r="D18" s="73">
        <f t="shared" si="5"/>
        <v>43</v>
      </c>
      <c r="E18" s="72">
        <v>9</v>
      </c>
      <c r="F18" s="72">
        <v>21</v>
      </c>
      <c r="G18" s="73">
        <f t="shared" si="6"/>
        <v>30</v>
      </c>
      <c r="H18" s="73">
        <f t="shared" si="7"/>
        <v>73</v>
      </c>
    </row>
    <row r="19" spans="1:8" x14ac:dyDescent="0.25">
      <c r="A19" s="71" t="s">
        <v>133</v>
      </c>
      <c r="B19" s="72">
        <v>32</v>
      </c>
      <c r="C19" s="72">
        <v>130</v>
      </c>
      <c r="D19" s="73">
        <f t="shared" si="5"/>
        <v>162</v>
      </c>
      <c r="E19" s="72">
        <v>24</v>
      </c>
      <c r="F19" s="72">
        <v>102</v>
      </c>
      <c r="G19" s="73">
        <f t="shared" si="6"/>
        <v>126</v>
      </c>
      <c r="H19" s="73">
        <f t="shared" si="7"/>
        <v>288</v>
      </c>
    </row>
    <row r="20" spans="1:8" x14ac:dyDescent="0.25">
      <c r="A20" s="71" t="s">
        <v>134</v>
      </c>
      <c r="B20" s="72">
        <v>143</v>
      </c>
      <c r="C20" s="72">
        <v>84</v>
      </c>
      <c r="D20" s="73">
        <f t="shared" si="5"/>
        <v>227</v>
      </c>
      <c r="E20" s="72">
        <v>110</v>
      </c>
      <c r="F20" s="72">
        <v>64</v>
      </c>
      <c r="G20" s="73">
        <f t="shared" si="6"/>
        <v>174</v>
      </c>
      <c r="H20" s="73">
        <f t="shared" si="7"/>
        <v>401</v>
      </c>
    </row>
    <row r="22" spans="1:8" x14ac:dyDescent="0.25">
      <c r="A22" s="93" t="s">
        <v>135</v>
      </c>
      <c r="B22" s="70" t="s">
        <v>126</v>
      </c>
      <c r="C22" s="70" t="s">
        <v>125</v>
      </c>
      <c r="D22" s="70" t="s">
        <v>123</v>
      </c>
      <c r="E22" s="70" t="s">
        <v>126</v>
      </c>
      <c r="F22" s="70" t="s">
        <v>125</v>
      </c>
      <c r="G22" s="70" t="s">
        <v>123</v>
      </c>
      <c r="H22" s="70" t="s">
        <v>17</v>
      </c>
    </row>
    <row r="23" spans="1:8" x14ac:dyDescent="0.25">
      <c r="A23" s="93"/>
      <c r="B23" s="70">
        <f>SUM(B24:B31)</f>
        <v>245</v>
      </c>
      <c r="C23" s="70">
        <f t="shared" ref="C23:H23" si="8">SUM(C24:C31)</f>
        <v>255</v>
      </c>
      <c r="D23" s="70">
        <f t="shared" si="8"/>
        <v>500</v>
      </c>
      <c r="E23" s="70">
        <f t="shared" si="8"/>
        <v>207</v>
      </c>
      <c r="F23" s="70">
        <f t="shared" si="8"/>
        <v>213</v>
      </c>
      <c r="G23" s="70">
        <f t="shared" si="8"/>
        <v>418</v>
      </c>
      <c r="H23" s="70">
        <f t="shared" si="8"/>
        <v>918</v>
      </c>
    </row>
    <row r="24" spans="1:8" x14ac:dyDescent="0.25">
      <c r="A24" s="71" t="s">
        <v>136</v>
      </c>
      <c r="B24" s="72">
        <v>3</v>
      </c>
      <c r="C24" s="72">
        <v>27</v>
      </c>
      <c r="D24" s="73">
        <f>B24+C24</f>
        <v>30</v>
      </c>
      <c r="E24" s="72">
        <v>3</v>
      </c>
      <c r="F24" s="72">
        <v>23</v>
      </c>
      <c r="G24" s="73">
        <v>26</v>
      </c>
      <c r="H24" s="73">
        <f>D24+G24</f>
        <v>56</v>
      </c>
    </row>
    <row r="25" spans="1:8" x14ac:dyDescent="0.25">
      <c r="A25" s="71" t="s">
        <v>137</v>
      </c>
      <c r="B25" s="72">
        <v>61</v>
      </c>
      <c r="C25" s="72">
        <v>32</v>
      </c>
      <c r="D25" s="73">
        <f t="shared" ref="D25:D31" si="9">B25+C25</f>
        <v>93</v>
      </c>
      <c r="E25" s="72">
        <v>48</v>
      </c>
      <c r="F25" s="72">
        <v>28</v>
      </c>
      <c r="G25" s="73">
        <v>76</v>
      </c>
      <c r="H25" s="73">
        <f t="shared" ref="H25:H31" si="10">D25+G25</f>
        <v>169</v>
      </c>
    </row>
    <row r="26" spans="1:8" x14ac:dyDescent="0.25">
      <c r="A26" s="71" t="s">
        <v>138</v>
      </c>
      <c r="B26" s="72">
        <v>22</v>
      </c>
      <c r="C26" s="72">
        <v>8</v>
      </c>
      <c r="D26" s="73">
        <f t="shared" si="9"/>
        <v>30</v>
      </c>
      <c r="E26" s="72">
        <v>19</v>
      </c>
      <c r="F26" s="72">
        <v>7</v>
      </c>
      <c r="G26" s="73">
        <v>26</v>
      </c>
      <c r="H26" s="73">
        <f t="shared" si="10"/>
        <v>56</v>
      </c>
    </row>
    <row r="27" spans="1:8" x14ac:dyDescent="0.25">
      <c r="A27" s="71" t="s">
        <v>133</v>
      </c>
      <c r="B27" s="72">
        <v>8</v>
      </c>
      <c r="C27" s="72">
        <v>67</v>
      </c>
      <c r="D27" s="73">
        <f t="shared" si="9"/>
        <v>75</v>
      </c>
      <c r="E27" s="72">
        <v>7</v>
      </c>
      <c r="F27" s="72">
        <v>53</v>
      </c>
      <c r="G27" s="73">
        <v>60</v>
      </c>
      <c r="H27" s="73">
        <f t="shared" si="10"/>
        <v>135</v>
      </c>
    </row>
    <row r="28" spans="1:8" x14ac:dyDescent="0.25">
      <c r="A28" s="71" t="s">
        <v>139</v>
      </c>
      <c r="B28" s="72">
        <v>32</v>
      </c>
      <c r="C28" s="72">
        <v>18</v>
      </c>
      <c r="D28" s="73">
        <f t="shared" si="9"/>
        <v>50</v>
      </c>
      <c r="E28" s="72">
        <v>28</v>
      </c>
      <c r="F28" s="72">
        <v>15</v>
      </c>
      <c r="G28" s="73">
        <v>43</v>
      </c>
      <c r="H28" s="73">
        <f t="shared" si="10"/>
        <v>93</v>
      </c>
    </row>
    <row r="29" spans="1:8" x14ac:dyDescent="0.25">
      <c r="A29" s="71" t="s">
        <v>140</v>
      </c>
      <c r="B29" s="72">
        <v>23</v>
      </c>
      <c r="C29" s="72">
        <v>42</v>
      </c>
      <c r="D29" s="73">
        <f t="shared" si="9"/>
        <v>65</v>
      </c>
      <c r="E29" s="72">
        <v>20</v>
      </c>
      <c r="F29" s="72">
        <v>34</v>
      </c>
      <c r="G29" s="73">
        <v>53</v>
      </c>
      <c r="H29" s="73">
        <f t="shared" si="10"/>
        <v>118</v>
      </c>
    </row>
    <row r="30" spans="1:8" x14ac:dyDescent="0.25">
      <c r="A30" s="71" t="s">
        <v>132</v>
      </c>
      <c r="B30" s="72">
        <v>10</v>
      </c>
      <c r="C30" s="72">
        <v>16</v>
      </c>
      <c r="D30" s="73">
        <f t="shared" si="9"/>
        <v>26</v>
      </c>
      <c r="E30" s="72">
        <v>9</v>
      </c>
      <c r="F30" s="72">
        <v>14</v>
      </c>
      <c r="G30" s="73">
        <v>22</v>
      </c>
      <c r="H30" s="73">
        <f t="shared" si="10"/>
        <v>48</v>
      </c>
    </row>
    <row r="31" spans="1:8" x14ac:dyDescent="0.25">
      <c r="A31" s="71" t="s">
        <v>134</v>
      </c>
      <c r="B31" s="72">
        <v>86</v>
      </c>
      <c r="C31" s="72">
        <v>45</v>
      </c>
      <c r="D31" s="73">
        <f t="shared" si="9"/>
        <v>131</v>
      </c>
      <c r="E31" s="72">
        <v>73</v>
      </c>
      <c r="F31" s="72">
        <v>39</v>
      </c>
      <c r="G31" s="73">
        <v>112</v>
      </c>
      <c r="H31" s="73">
        <f t="shared" si="10"/>
        <v>243</v>
      </c>
    </row>
    <row r="33" spans="1:8" x14ac:dyDescent="0.25">
      <c r="A33" s="93" t="s">
        <v>141</v>
      </c>
      <c r="B33" s="70" t="s">
        <v>126</v>
      </c>
      <c r="C33" s="70" t="s">
        <v>125</v>
      </c>
      <c r="D33" s="70" t="s">
        <v>123</v>
      </c>
      <c r="E33" s="70" t="s">
        <v>126</v>
      </c>
      <c r="F33" s="70" t="s">
        <v>125</v>
      </c>
      <c r="G33" s="70" t="s">
        <v>123</v>
      </c>
      <c r="H33" s="70" t="s">
        <v>17</v>
      </c>
    </row>
    <row r="34" spans="1:8" x14ac:dyDescent="0.25">
      <c r="A34" s="93"/>
      <c r="B34" s="70">
        <f>SUM(B35:B37)</f>
        <v>85</v>
      </c>
      <c r="C34" s="70">
        <f t="shared" ref="C34:H34" si="11">SUM(C35:C37)</f>
        <v>67</v>
      </c>
      <c r="D34" s="70">
        <f t="shared" si="11"/>
        <v>152</v>
      </c>
      <c r="E34" s="70">
        <f t="shared" si="11"/>
        <v>63</v>
      </c>
      <c r="F34" s="70">
        <f t="shared" si="11"/>
        <v>49</v>
      </c>
      <c r="G34" s="70">
        <f t="shared" si="11"/>
        <v>112</v>
      </c>
      <c r="H34" s="70">
        <f t="shared" si="11"/>
        <v>264</v>
      </c>
    </row>
    <row r="35" spans="1:8" x14ac:dyDescent="0.25">
      <c r="A35" s="71" t="s">
        <v>130</v>
      </c>
      <c r="B35" s="72">
        <v>21</v>
      </c>
      <c r="C35" s="72">
        <v>9</v>
      </c>
      <c r="D35" s="73">
        <f>B35+C35</f>
        <v>30</v>
      </c>
      <c r="E35" s="72">
        <v>16</v>
      </c>
      <c r="F35" s="72">
        <v>5</v>
      </c>
      <c r="G35" s="73">
        <f>E35+F35</f>
        <v>21</v>
      </c>
      <c r="H35" s="73">
        <f>D35+G35</f>
        <v>51</v>
      </c>
    </row>
    <row r="36" spans="1:8" x14ac:dyDescent="0.25">
      <c r="A36" s="71" t="s">
        <v>131</v>
      </c>
      <c r="B36" s="72">
        <v>7</v>
      </c>
      <c r="C36" s="72">
        <v>15</v>
      </c>
      <c r="D36" s="73">
        <f t="shared" ref="D36:D37" si="12">B36+C36</f>
        <v>22</v>
      </c>
      <c r="E36" s="72">
        <v>3</v>
      </c>
      <c r="F36" s="72">
        <v>10</v>
      </c>
      <c r="G36" s="73">
        <f t="shared" ref="G36:G37" si="13">E36+F36</f>
        <v>13</v>
      </c>
      <c r="H36" s="73">
        <f t="shared" ref="H36:H37" si="14">D36+G36</f>
        <v>35</v>
      </c>
    </row>
    <row r="37" spans="1:8" x14ac:dyDescent="0.25">
      <c r="A37" s="71" t="s">
        <v>134</v>
      </c>
      <c r="B37" s="72">
        <v>57</v>
      </c>
      <c r="C37" s="72">
        <v>43</v>
      </c>
      <c r="D37" s="73">
        <f t="shared" si="12"/>
        <v>100</v>
      </c>
      <c r="E37" s="72">
        <v>44</v>
      </c>
      <c r="F37" s="72">
        <v>34</v>
      </c>
      <c r="G37" s="73">
        <f t="shared" si="13"/>
        <v>78</v>
      </c>
      <c r="H37" s="73">
        <f t="shared" si="14"/>
        <v>178</v>
      </c>
    </row>
    <row r="39" spans="1:8" x14ac:dyDescent="0.25">
      <c r="A39" s="94" t="s">
        <v>142</v>
      </c>
      <c r="B39" s="70" t="s">
        <v>126</v>
      </c>
      <c r="C39" s="70" t="s">
        <v>125</v>
      </c>
      <c r="D39" s="70" t="s">
        <v>123</v>
      </c>
      <c r="E39" s="70" t="s">
        <v>126</v>
      </c>
      <c r="F39" s="70" t="s">
        <v>125</v>
      </c>
      <c r="G39" s="70" t="s">
        <v>123</v>
      </c>
      <c r="H39" s="70" t="s">
        <v>17</v>
      </c>
    </row>
    <row r="40" spans="1:8" x14ac:dyDescent="0.25">
      <c r="A40" s="95"/>
      <c r="B40" s="70">
        <f>SUM(B41:B43)</f>
        <v>22</v>
      </c>
      <c r="C40" s="70">
        <f t="shared" ref="C40:H40" si="15">SUM(C41:C43)</f>
        <v>26</v>
      </c>
      <c r="D40" s="70">
        <f t="shared" si="15"/>
        <v>48</v>
      </c>
      <c r="E40" s="70">
        <f t="shared" si="15"/>
        <v>19</v>
      </c>
      <c r="F40" s="70">
        <f t="shared" si="15"/>
        <v>22</v>
      </c>
      <c r="G40" s="70">
        <f t="shared" si="15"/>
        <v>41</v>
      </c>
      <c r="H40" s="70">
        <f t="shared" si="15"/>
        <v>89</v>
      </c>
    </row>
    <row r="41" spans="1:8" x14ac:dyDescent="0.25">
      <c r="A41" s="71" t="s">
        <v>130</v>
      </c>
      <c r="B41" s="72">
        <v>8</v>
      </c>
      <c r="C41" s="72">
        <v>5</v>
      </c>
      <c r="D41" s="73">
        <f>B41+C41</f>
        <v>13</v>
      </c>
      <c r="E41" s="72">
        <v>7</v>
      </c>
      <c r="F41" s="72">
        <v>4</v>
      </c>
      <c r="G41" s="73">
        <f>E41+F41</f>
        <v>11</v>
      </c>
      <c r="H41" s="73">
        <f>D41+G41</f>
        <v>24</v>
      </c>
    </row>
    <row r="42" spans="1:8" x14ac:dyDescent="0.25">
      <c r="A42" s="71" t="s">
        <v>131</v>
      </c>
      <c r="B42" s="72">
        <v>6</v>
      </c>
      <c r="C42" s="72">
        <v>8</v>
      </c>
      <c r="D42" s="73">
        <f t="shared" ref="D42:D43" si="16">B42+C42</f>
        <v>14</v>
      </c>
      <c r="E42" s="72">
        <v>5</v>
      </c>
      <c r="F42" s="72">
        <v>7</v>
      </c>
      <c r="G42" s="73">
        <f t="shared" ref="G42:G43" si="17">E42+F42</f>
        <v>12</v>
      </c>
      <c r="H42" s="73">
        <f t="shared" ref="H42:H43" si="18">D42+G42</f>
        <v>26</v>
      </c>
    </row>
    <row r="43" spans="1:8" x14ac:dyDescent="0.25">
      <c r="A43" s="71" t="s">
        <v>134</v>
      </c>
      <c r="B43" s="72">
        <v>8</v>
      </c>
      <c r="C43" s="72">
        <v>13</v>
      </c>
      <c r="D43" s="73">
        <f t="shared" si="16"/>
        <v>21</v>
      </c>
      <c r="E43" s="72">
        <v>7</v>
      </c>
      <c r="F43" s="72">
        <v>11</v>
      </c>
      <c r="G43" s="73">
        <f t="shared" si="17"/>
        <v>18</v>
      </c>
      <c r="H43" s="73">
        <f t="shared" si="18"/>
        <v>39</v>
      </c>
    </row>
  </sheetData>
  <mergeCells count="8">
    <mergeCell ref="A11:A12"/>
    <mergeCell ref="A22:A23"/>
    <mergeCell ref="A33:A34"/>
    <mergeCell ref="A39:A40"/>
    <mergeCell ref="A3:H3"/>
    <mergeCell ref="A4:A5"/>
    <mergeCell ref="B4:C4"/>
    <mergeCell ref="E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59"/>
  <sheetViews>
    <sheetView topLeftCell="B1" zoomScaleNormal="100" workbookViewId="0">
      <selection activeCell="A3" sqref="A3"/>
    </sheetView>
  </sheetViews>
  <sheetFormatPr baseColWidth="10" defaultRowHeight="15" x14ac:dyDescent="0.25"/>
  <cols>
    <col min="1" max="1" width="5" customWidth="1"/>
    <col min="2" max="2" width="56.5703125" customWidth="1"/>
    <col min="3" max="3" width="12.7109375" bestFit="1" customWidth="1"/>
    <col min="4" max="4" width="12.85546875" customWidth="1"/>
    <col min="5" max="5" width="13.28515625" customWidth="1"/>
    <col min="8" max="8" width="2.42578125" customWidth="1"/>
    <col min="9" max="12" width="11.7109375" bestFit="1" customWidth="1"/>
    <col min="13" max="13" width="6.5703125" bestFit="1" customWidth="1"/>
    <col min="14" max="14" width="11.7109375" bestFit="1" customWidth="1"/>
  </cols>
  <sheetData>
    <row r="3" spans="1:14" ht="30" x14ac:dyDescent="0.25">
      <c r="A3" s="69" t="s">
        <v>0</v>
      </c>
      <c r="B3" s="69" t="s">
        <v>1</v>
      </c>
      <c r="C3" s="77" t="s">
        <v>182</v>
      </c>
      <c r="D3" s="77" t="s">
        <v>183</v>
      </c>
      <c r="E3" s="77" t="s">
        <v>184</v>
      </c>
      <c r="F3" s="77" t="s">
        <v>75</v>
      </c>
      <c r="G3" s="77" t="s">
        <v>76</v>
      </c>
      <c r="I3" s="77" t="s">
        <v>176</v>
      </c>
      <c r="J3" s="77" t="s">
        <v>177</v>
      </c>
      <c r="K3" s="77" t="s">
        <v>178</v>
      </c>
      <c r="L3" s="77" t="s">
        <v>179</v>
      </c>
      <c r="M3" s="77" t="s">
        <v>180</v>
      </c>
      <c r="N3" s="77" t="s">
        <v>181</v>
      </c>
    </row>
    <row r="4" spans="1:14" x14ac:dyDescent="0.25">
      <c r="A4" s="1">
        <v>1</v>
      </c>
      <c r="B4" s="5" t="s">
        <v>19</v>
      </c>
      <c r="C4" s="6">
        <v>2216848</v>
      </c>
      <c r="D4" s="6">
        <v>740594</v>
      </c>
      <c r="E4" s="62">
        <v>263092.53999999998</v>
      </c>
      <c r="F4" s="6">
        <f t="shared" ref="F4:F12" si="0">E4/C4*100</f>
        <v>11.867865546036533</v>
      </c>
      <c r="G4" s="7">
        <f>E4/D4*100</f>
        <v>35.524530309454299</v>
      </c>
      <c r="I4" s="6">
        <v>1213609.3599999999</v>
      </c>
      <c r="J4" s="6">
        <v>933982.76</v>
      </c>
      <c r="K4" s="6">
        <v>1563881.2</v>
      </c>
      <c r="L4" s="6">
        <v>2315267.92</v>
      </c>
      <c r="M4" s="68">
        <f>C4/L4*100</f>
        <v>95.74909153494427</v>
      </c>
      <c r="N4" s="6">
        <f>AVERAGE(I4:L4)</f>
        <v>1506685.31</v>
      </c>
    </row>
    <row r="5" spans="1:14" x14ac:dyDescent="0.25">
      <c r="A5" s="1">
        <v>2</v>
      </c>
      <c r="B5" s="5" t="s">
        <v>20</v>
      </c>
      <c r="C5" s="6">
        <v>5196028</v>
      </c>
      <c r="D5" s="6">
        <v>2183359</v>
      </c>
      <c r="E5" s="62">
        <v>1570420.85</v>
      </c>
      <c r="F5" s="6">
        <f t="shared" si="0"/>
        <v>30.223487055881922</v>
      </c>
      <c r="G5" s="7">
        <f t="shared" ref="G5:G57" si="1">E5/D5*100</f>
        <v>71.926826967072301</v>
      </c>
      <c r="I5" s="6">
        <v>3773192.8000000003</v>
      </c>
      <c r="J5" s="6">
        <v>2591096.0500000003</v>
      </c>
      <c r="K5" s="6">
        <v>3988790.54</v>
      </c>
      <c r="L5" s="6">
        <v>5415067.4500000002</v>
      </c>
      <c r="M5" s="68">
        <f t="shared" ref="M5:M50" si="2">C5/L5*100</f>
        <v>95.955000523585355</v>
      </c>
      <c r="N5" s="6">
        <f t="shared" ref="N5:N50" si="3">AVERAGE(I5:L5)</f>
        <v>3942036.71</v>
      </c>
    </row>
    <row r="6" spans="1:14" x14ac:dyDescent="0.25">
      <c r="A6" s="1">
        <v>3</v>
      </c>
      <c r="B6" s="5" t="s">
        <v>77</v>
      </c>
      <c r="C6" s="6">
        <v>948610</v>
      </c>
      <c r="D6" s="6">
        <v>274683</v>
      </c>
      <c r="E6" s="62">
        <v>349742.45</v>
      </c>
      <c r="F6" s="6">
        <f t="shared" si="0"/>
        <v>36.868939817206233</v>
      </c>
      <c r="G6" s="7">
        <f t="shared" si="1"/>
        <v>127.32584470098259</v>
      </c>
      <c r="I6" s="6">
        <v>661340</v>
      </c>
      <c r="J6" s="6">
        <v>713538.42999999993</v>
      </c>
      <c r="K6" s="6">
        <v>867815.6</v>
      </c>
      <c r="L6" s="6">
        <v>985717.49</v>
      </c>
      <c r="M6" s="68">
        <f t="shared" si="2"/>
        <v>96.235484266389548</v>
      </c>
      <c r="N6" s="6">
        <f t="shared" si="3"/>
        <v>807102.87999999989</v>
      </c>
    </row>
    <row r="7" spans="1:14" x14ac:dyDescent="0.25">
      <c r="A7" s="1">
        <v>4</v>
      </c>
      <c r="B7" s="5" t="s">
        <v>78</v>
      </c>
      <c r="C7" s="6">
        <v>281750</v>
      </c>
      <c r="D7" s="6">
        <v>217500</v>
      </c>
      <c r="E7" s="62">
        <v>176057</v>
      </c>
      <c r="F7" s="6">
        <f t="shared" si="0"/>
        <v>62.486956521739131</v>
      </c>
      <c r="G7" s="7">
        <f t="shared" si="1"/>
        <v>80.945747126436785</v>
      </c>
      <c r="I7" s="6">
        <v>0</v>
      </c>
      <c r="J7" s="6">
        <v>24130</v>
      </c>
      <c r="K7" s="6">
        <v>253893</v>
      </c>
      <c r="L7" s="6">
        <v>305850</v>
      </c>
      <c r="M7" s="68">
        <f t="shared" si="2"/>
        <v>92.120320418505813</v>
      </c>
      <c r="N7" s="6">
        <f t="shared" si="3"/>
        <v>145968.25</v>
      </c>
    </row>
    <row r="8" spans="1:14" x14ac:dyDescent="0.25">
      <c r="A8" s="1">
        <v>7</v>
      </c>
      <c r="B8" s="5" t="s">
        <v>46</v>
      </c>
      <c r="C8" s="6">
        <v>52500</v>
      </c>
      <c r="D8" s="6">
        <v>5250</v>
      </c>
      <c r="E8" s="62">
        <v>0</v>
      </c>
      <c r="F8" s="6">
        <f t="shared" si="0"/>
        <v>0</v>
      </c>
      <c r="G8" s="7">
        <f t="shared" si="1"/>
        <v>0</v>
      </c>
      <c r="I8" s="6">
        <v>68744.7</v>
      </c>
      <c r="J8" s="6">
        <v>58316.799999999996</v>
      </c>
      <c r="K8" s="6">
        <v>66710</v>
      </c>
      <c r="L8" s="6">
        <v>72842</v>
      </c>
      <c r="M8" s="68">
        <f t="shared" si="2"/>
        <v>72.073803574860662</v>
      </c>
      <c r="N8" s="6">
        <f t="shared" si="3"/>
        <v>66653.375</v>
      </c>
    </row>
    <row r="9" spans="1:14" x14ac:dyDescent="0.25">
      <c r="A9" s="1">
        <v>8</v>
      </c>
      <c r="B9" s="5" t="s">
        <v>23</v>
      </c>
      <c r="C9" s="6">
        <v>320</v>
      </c>
      <c r="D9" s="6">
        <v>320</v>
      </c>
      <c r="E9" s="62">
        <v>469</v>
      </c>
      <c r="F9" s="6">
        <f t="shared" si="0"/>
        <v>146.5625</v>
      </c>
      <c r="G9" s="7">
        <f t="shared" si="1"/>
        <v>146.5625</v>
      </c>
      <c r="I9" s="6">
        <v>0</v>
      </c>
      <c r="J9" s="6">
        <v>0</v>
      </c>
      <c r="K9" s="6">
        <v>488</v>
      </c>
      <c r="L9" s="6">
        <v>1280</v>
      </c>
      <c r="M9" s="68">
        <f t="shared" si="2"/>
        <v>25</v>
      </c>
      <c r="N9" s="6">
        <f t="shared" si="3"/>
        <v>442</v>
      </c>
    </row>
    <row r="10" spans="1:14" x14ac:dyDescent="0.25">
      <c r="A10" s="1">
        <v>9</v>
      </c>
      <c r="B10" s="5" t="s">
        <v>79</v>
      </c>
      <c r="C10" s="6">
        <v>400</v>
      </c>
      <c r="D10" s="6">
        <v>0</v>
      </c>
      <c r="E10" s="62">
        <v>234</v>
      </c>
      <c r="F10" s="6">
        <f t="shared" si="0"/>
        <v>58.5</v>
      </c>
      <c r="G10" s="7"/>
      <c r="I10" s="6">
        <v>254.51999999999998</v>
      </c>
      <c r="J10" s="6">
        <v>68.319999999999993</v>
      </c>
      <c r="K10" s="6">
        <v>74</v>
      </c>
      <c r="L10" s="6">
        <v>231</v>
      </c>
      <c r="M10" s="68">
        <f t="shared" si="2"/>
        <v>173.16017316017314</v>
      </c>
      <c r="N10" s="6">
        <f t="shared" si="3"/>
        <v>156.95999999999998</v>
      </c>
    </row>
    <row r="11" spans="1:14" x14ac:dyDescent="0.25">
      <c r="A11" s="1">
        <v>10</v>
      </c>
      <c r="B11" s="5" t="s">
        <v>80</v>
      </c>
      <c r="C11" s="6">
        <v>44995</v>
      </c>
      <c r="D11" s="6">
        <v>17469</v>
      </c>
      <c r="E11" s="62">
        <v>19257</v>
      </c>
      <c r="F11" s="6">
        <f t="shared" si="0"/>
        <v>42.798088676519612</v>
      </c>
      <c r="G11" s="7">
        <f t="shared" si="1"/>
        <v>110.23527391379014</v>
      </c>
      <c r="I11" s="6">
        <v>46655.199999999997</v>
      </c>
      <c r="J11" s="6">
        <v>35139.78</v>
      </c>
      <c r="K11" s="6">
        <v>43123.21</v>
      </c>
      <c r="L11" s="6">
        <v>43337</v>
      </c>
      <c r="M11" s="68">
        <f t="shared" si="2"/>
        <v>103.82583012206659</v>
      </c>
      <c r="N11" s="6">
        <f t="shared" si="3"/>
        <v>42063.797500000001</v>
      </c>
    </row>
    <row r="12" spans="1:14" x14ac:dyDescent="0.25">
      <c r="A12" s="1">
        <v>11</v>
      </c>
      <c r="B12" s="5" t="s">
        <v>81</v>
      </c>
      <c r="C12" s="6">
        <v>13000</v>
      </c>
      <c r="D12" s="6">
        <v>1300</v>
      </c>
      <c r="E12" s="62">
        <v>0</v>
      </c>
      <c r="F12" s="6">
        <f t="shared" si="0"/>
        <v>0</v>
      </c>
      <c r="G12" s="7">
        <f t="shared" si="1"/>
        <v>0</v>
      </c>
      <c r="I12" s="6">
        <v>12921.119999999999</v>
      </c>
      <c r="J12" s="6">
        <v>10961.18</v>
      </c>
      <c r="K12" s="6">
        <v>12810</v>
      </c>
      <c r="L12" s="6">
        <v>17248</v>
      </c>
      <c r="M12" s="68">
        <f t="shared" si="2"/>
        <v>75.37105751391465</v>
      </c>
      <c r="N12" s="6">
        <f t="shared" si="3"/>
        <v>13485.075000000001</v>
      </c>
    </row>
    <row r="13" spans="1:14" x14ac:dyDescent="0.25">
      <c r="A13" s="1">
        <v>15</v>
      </c>
      <c r="B13" s="5" t="s">
        <v>82</v>
      </c>
      <c r="C13" s="6">
        <v>0</v>
      </c>
      <c r="D13" s="6">
        <v>0</v>
      </c>
      <c r="E13" s="62">
        <v>0</v>
      </c>
      <c r="F13" s="6">
        <v>0</v>
      </c>
      <c r="G13" s="7"/>
      <c r="I13" s="6">
        <v>0</v>
      </c>
      <c r="J13" s="6">
        <v>0</v>
      </c>
      <c r="K13" s="6">
        <v>0</v>
      </c>
      <c r="L13" s="6">
        <v>0</v>
      </c>
      <c r="M13" s="68"/>
      <c r="N13" s="6">
        <f t="shared" si="3"/>
        <v>0</v>
      </c>
    </row>
    <row r="14" spans="1:14" x14ac:dyDescent="0.25">
      <c r="A14" s="1">
        <v>16</v>
      </c>
      <c r="B14" s="5" t="s">
        <v>83</v>
      </c>
      <c r="C14" s="6">
        <v>0</v>
      </c>
      <c r="D14" s="6">
        <v>0</v>
      </c>
      <c r="E14" s="62">
        <v>0</v>
      </c>
      <c r="F14" s="6">
        <v>0</v>
      </c>
      <c r="G14" s="7"/>
      <c r="I14" s="6">
        <v>0</v>
      </c>
      <c r="J14" s="6">
        <v>0</v>
      </c>
      <c r="K14" s="6">
        <v>0</v>
      </c>
      <c r="L14" s="6">
        <v>0</v>
      </c>
      <c r="M14" s="68"/>
      <c r="N14" s="6">
        <f t="shared" si="3"/>
        <v>0</v>
      </c>
    </row>
    <row r="15" spans="1:14" x14ac:dyDescent="0.25">
      <c r="A15" s="1">
        <v>17</v>
      </c>
      <c r="B15" s="5" t="s">
        <v>84</v>
      </c>
      <c r="C15" s="6">
        <v>0</v>
      </c>
      <c r="D15" s="6">
        <v>0</v>
      </c>
      <c r="E15" s="62">
        <v>0</v>
      </c>
      <c r="F15" s="6">
        <v>0</v>
      </c>
      <c r="G15" s="7"/>
      <c r="I15" s="6">
        <v>0</v>
      </c>
      <c r="J15" s="6">
        <v>0</v>
      </c>
      <c r="K15" s="6">
        <v>0</v>
      </c>
      <c r="L15" s="6">
        <v>0</v>
      </c>
      <c r="M15" s="68"/>
      <c r="N15" s="6">
        <f t="shared" si="3"/>
        <v>0</v>
      </c>
    </row>
    <row r="16" spans="1:14" x14ac:dyDescent="0.25">
      <c r="A16" s="1">
        <v>18</v>
      </c>
      <c r="B16" s="5" t="s">
        <v>85</v>
      </c>
      <c r="C16" s="6">
        <v>1378234</v>
      </c>
      <c r="D16" s="6">
        <v>89070</v>
      </c>
      <c r="E16" s="62">
        <v>67374</v>
      </c>
      <c r="F16" s="6">
        <f>E16/C16*100</f>
        <v>4.8884296861055523</v>
      </c>
      <c r="G16" s="7">
        <f t="shared" si="1"/>
        <v>75.641630178511292</v>
      </c>
      <c r="I16" s="6">
        <v>774510.31</v>
      </c>
      <c r="J16" s="6">
        <v>403205.5</v>
      </c>
      <c r="K16" s="6">
        <v>1308393.8400000001</v>
      </c>
      <c r="L16" s="6">
        <v>1100899</v>
      </c>
      <c r="M16" s="68">
        <f t="shared" si="2"/>
        <v>125.19168425078048</v>
      </c>
      <c r="N16" s="6">
        <f t="shared" si="3"/>
        <v>896752.16250000009</v>
      </c>
    </row>
    <row r="17" spans="1:14" ht="30" x14ac:dyDescent="0.25">
      <c r="A17" s="1">
        <v>19</v>
      </c>
      <c r="B17" s="5" t="s">
        <v>86</v>
      </c>
      <c r="C17" s="6">
        <v>131889</v>
      </c>
      <c r="D17" s="6">
        <v>8523</v>
      </c>
      <c r="E17" s="62">
        <v>6441</v>
      </c>
      <c r="F17" s="6">
        <f>E17/C17*100</f>
        <v>4.8836521620453563</v>
      </c>
      <c r="G17" s="7">
        <f t="shared" si="1"/>
        <v>75.571981696585709</v>
      </c>
      <c r="I17" s="6">
        <v>75460.039999999994</v>
      </c>
      <c r="J17" s="6">
        <v>38969.100000000013</v>
      </c>
      <c r="K17" s="6">
        <v>125717.02</v>
      </c>
      <c r="L17" s="6">
        <v>105834</v>
      </c>
      <c r="M17" s="68">
        <f t="shared" si="2"/>
        <v>124.61874255910199</v>
      </c>
      <c r="N17" s="6">
        <f t="shared" si="3"/>
        <v>86495.040000000008</v>
      </c>
    </row>
    <row r="18" spans="1:14" x14ac:dyDescent="0.25">
      <c r="A18" s="1">
        <v>20</v>
      </c>
      <c r="B18" s="5" t="s">
        <v>87</v>
      </c>
      <c r="C18" s="6">
        <v>527554</v>
      </c>
      <c r="D18" s="6">
        <v>34094</v>
      </c>
      <c r="E18" s="62">
        <v>25821</v>
      </c>
      <c r="F18" s="6">
        <f>E18/C18*100</f>
        <v>4.8944752575091837</v>
      </c>
      <c r="G18" s="7">
        <f t="shared" si="1"/>
        <v>75.734733384173168</v>
      </c>
      <c r="I18" s="6">
        <v>301840.15999999997</v>
      </c>
      <c r="J18" s="6">
        <v>155876.40000000005</v>
      </c>
      <c r="K18" s="6">
        <v>501732.08</v>
      </c>
      <c r="L18" s="6">
        <v>421395</v>
      </c>
      <c r="M18" s="68">
        <f t="shared" si="2"/>
        <v>125.19227802892772</v>
      </c>
      <c r="N18" s="6">
        <f t="shared" si="3"/>
        <v>345210.91000000003</v>
      </c>
    </row>
    <row r="19" spans="1:14" x14ac:dyDescent="0.25">
      <c r="A19" s="1">
        <v>21</v>
      </c>
      <c r="B19" s="5" t="s">
        <v>88</v>
      </c>
      <c r="C19" s="6">
        <v>0</v>
      </c>
      <c r="D19" s="6">
        <v>0</v>
      </c>
      <c r="E19" s="62">
        <v>0</v>
      </c>
      <c r="F19" s="6">
        <v>0</v>
      </c>
      <c r="G19" s="7"/>
      <c r="I19" s="6">
        <v>0</v>
      </c>
      <c r="J19" s="6">
        <v>0</v>
      </c>
      <c r="K19" s="6">
        <v>0</v>
      </c>
      <c r="L19" s="6">
        <v>0</v>
      </c>
      <c r="M19" s="68"/>
      <c r="N19" s="6">
        <f t="shared" si="3"/>
        <v>0</v>
      </c>
    </row>
    <row r="20" spans="1:14" x14ac:dyDescent="0.25">
      <c r="A20" s="1">
        <v>22</v>
      </c>
      <c r="B20" s="5" t="s">
        <v>89</v>
      </c>
      <c r="C20" s="6">
        <v>15000</v>
      </c>
      <c r="D20" s="6">
        <v>0</v>
      </c>
      <c r="E20" s="62">
        <v>0</v>
      </c>
      <c r="F20" s="6">
        <f>E20/C20*100</f>
        <v>0</v>
      </c>
      <c r="G20" s="7"/>
      <c r="I20" s="6">
        <v>0</v>
      </c>
      <c r="J20" s="6">
        <v>11392.400000000001</v>
      </c>
      <c r="K20" s="6">
        <v>0</v>
      </c>
      <c r="L20" s="6">
        <v>0</v>
      </c>
      <c r="M20" s="68"/>
      <c r="N20" s="6">
        <f t="shared" si="3"/>
        <v>2848.1000000000004</v>
      </c>
    </row>
    <row r="21" spans="1:14" x14ac:dyDescent="0.25">
      <c r="A21" s="1">
        <v>23</v>
      </c>
      <c r="B21" s="5" t="s">
        <v>90</v>
      </c>
      <c r="C21" s="6">
        <v>210000</v>
      </c>
      <c r="D21" s="6">
        <v>70000</v>
      </c>
      <c r="E21" s="62">
        <v>202511.6</v>
      </c>
      <c r="F21" s="6">
        <f>E21/C21*100</f>
        <v>96.434095238095239</v>
      </c>
      <c r="G21" s="7">
        <f t="shared" si="1"/>
        <v>289.30228571428574</v>
      </c>
      <c r="I21" s="6">
        <v>201280</v>
      </c>
      <c r="J21" s="6">
        <v>155706.14000000001</v>
      </c>
      <c r="K21" s="6">
        <v>328872.37</v>
      </c>
      <c r="L21" s="6">
        <v>580602.31999999995</v>
      </c>
      <c r="M21" s="68">
        <f t="shared" si="2"/>
        <v>36.169335320602926</v>
      </c>
      <c r="N21" s="6">
        <f t="shared" si="3"/>
        <v>316615.20750000002</v>
      </c>
    </row>
    <row r="22" spans="1:14" ht="30" x14ac:dyDescent="0.25">
      <c r="A22" s="1">
        <v>24</v>
      </c>
      <c r="B22" s="5" t="s">
        <v>91</v>
      </c>
      <c r="C22" s="6">
        <v>0</v>
      </c>
      <c r="D22" s="6">
        <v>0</v>
      </c>
      <c r="E22" s="62">
        <v>0</v>
      </c>
      <c r="F22" s="6"/>
      <c r="G22" s="7"/>
      <c r="I22" s="6">
        <v>0</v>
      </c>
      <c r="J22" s="6">
        <v>0</v>
      </c>
      <c r="K22" s="6">
        <v>0</v>
      </c>
      <c r="L22" s="6">
        <v>0</v>
      </c>
      <c r="M22" s="68"/>
      <c r="N22" s="6">
        <f t="shared" si="3"/>
        <v>0</v>
      </c>
    </row>
    <row r="23" spans="1:14" x14ac:dyDescent="0.25">
      <c r="A23" s="1">
        <v>25</v>
      </c>
      <c r="B23" s="5" t="s">
        <v>92</v>
      </c>
      <c r="C23" s="6">
        <v>82500</v>
      </c>
      <c r="D23" s="6">
        <v>19400</v>
      </c>
      <c r="E23" s="62">
        <v>27167.4</v>
      </c>
      <c r="F23" s="6">
        <f>E23/C23*100</f>
        <v>32.930181818181822</v>
      </c>
      <c r="G23" s="7">
        <f t="shared" si="1"/>
        <v>140.03814432989691</v>
      </c>
      <c r="I23" s="6">
        <v>1550.7400000000002</v>
      </c>
      <c r="J23" s="6">
        <v>36062.78</v>
      </c>
      <c r="K23" s="6">
        <v>118256</v>
      </c>
      <c r="L23" s="6">
        <v>84180</v>
      </c>
      <c r="M23" s="68">
        <f t="shared" si="2"/>
        <v>98.004276550249472</v>
      </c>
      <c r="N23" s="6">
        <f t="shared" si="3"/>
        <v>60012.38</v>
      </c>
    </row>
    <row r="24" spans="1:14" x14ac:dyDescent="0.25">
      <c r="A24" s="1">
        <v>26</v>
      </c>
      <c r="B24" s="5" t="s">
        <v>93</v>
      </c>
      <c r="C24" s="6">
        <v>48400</v>
      </c>
      <c r="D24" s="6">
        <v>0</v>
      </c>
      <c r="E24" s="62">
        <v>5376</v>
      </c>
      <c r="F24" s="6">
        <v>0</v>
      </c>
      <c r="G24" s="7"/>
      <c r="I24" s="6">
        <v>6050.7000000000007</v>
      </c>
      <c r="J24" s="6">
        <v>28062.66</v>
      </c>
      <c r="K24" s="6">
        <v>77345.2</v>
      </c>
      <c r="L24" s="6">
        <v>51165</v>
      </c>
      <c r="M24" s="68">
        <f t="shared" si="2"/>
        <v>94.595915176390108</v>
      </c>
      <c r="N24" s="6">
        <f t="shared" si="3"/>
        <v>40655.89</v>
      </c>
    </row>
    <row r="25" spans="1:14" x14ac:dyDescent="0.25">
      <c r="A25" s="1">
        <v>27</v>
      </c>
      <c r="B25" s="5" t="s">
        <v>94</v>
      </c>
      <c r="C25" s="6">
        <v>0</v>
      </c>
      <c r="D25" s="6">
        <v>0</v>
      </c>
      <c r="E25" s="62">
        <v>0</v>
      </c>
      <c r="F25" s="6">
        <v>0</v>
      </c>
      <c r="G25" s="7"/>
      <c r="I25" s="6">
        <v>0</v>
      </c>
      <c r="J25" s="6">
        <v>536.91999999999996</v>
      </c>
      <c r="K25" s="6">
        <v>5644.8</v>
      </c>
      <c r="L25" s="6">
        <v>26259.200000000001</v>
      </c>
      <c r="M25" s="68">
        <f t="shared" si="2"/>
        <v>0</v>
      </c>
      <c r="N25" s="6">
        <f t="shared" si="3"/>
        <v>8110.2300000000005</v>
      </c>
    </row>
    <row r="26" spans="1:14" x14ac:dyDescent="0.25">
      <c r="A26" s="1">
        <v>28</v>
      </c>
      <c r="B26" s="5" t="s">
        <v>95</v>
      </c>
      <c r="C26" s="6">
        <v>11500</v>
      </c>
      <c r="D26" s="6">
        <v>11500</v>
      </c>
      <c r="E26" s="62">
        <v>0</v>
      </c>
      <c r="F26" s="6">
        <v>0</v>
      </c>
      <c r="G26" s="7">
        <f t="shared" si="1"/>
        <v>0</v>
      </c>
      <c r="I26" s="6">
        <v>0</v>
      </c>
      <c r="J26" s="6">
        <v>0</v>
      </c>
      <c r="K26" s="6">
        <v>0</v>
      </c>
      <c r="L26" s="6">
        <v>7826.9</v>
      </c>
      <c r="M26" s="68">
        <f t="shared" si="2"/>
        <v>146.92918013517485</v>
      </c>
      <c r="N26" s="6">
        <f t="shared" si="3"/>
        <v>1956.7249999999999</v>
      </c>
    </row>
    <row r="27" spans="1:14" x14ac:dyDescent="0.25">
      <c r="A27" s="1">
        <v>29</v>
      </c>
      <c r="B27" s="5" t="s">
        <v>96</v>
      </c>
      <c r="C27" s="6">
        <v>0</v>
      </c>
      <c r="D27" s="6">
        <v>0</v>
      </c>
      <c r="E27" s="62">
        <v>0</v>
      </c>
      <c r="F27" s="6"/>
      <c r="G27" s="7"/>
      <c r="I27" s="6">
        <v>0</v>
      </c>
      <c r="J27" s="6">
        <v>0</v>
      </c>
      <c r="K27" s="6">
        <v>0</v>
      </c>
      <c r="L27" s="6">
        <v>0</v>
      </c>
      <c r="M27" s="68"/>
      <c r="N27" s="6">
        <f t="shared" si="3"/>
        <v>0</v>
      </c>
    </row>
    <row r="28" spans="1:14" x14ac:dyDescent="0.25">
      <c r="A28" s="1">
        <v>31</v>
      </c>
      <c r="B28" s="5" t="s">
        <v>97</v>
      </c>
      <c r="C28" s="6">
        <v>5500</v>
      </c>
      <c r="D28" s="6">
        <v>0</v>
      </c>
      <c r="E28" s="62">
        <v>0</v>
      </c>
      <c r="F28" s="6">
        <v>0</v>
      </c>
      <c r="G28" s="7"/>
      <c r="I28" s="6">
        <v>0</v>
      </c>
      <c r="J28" s="6">
        <v>0</v>
      </c>
      <c r="K28" s="6">
        <v>0</v>
      </c>
      <c r="L28" s="6">
        <v>0</v>
      </c>
      <c r="M28" s="68"/>
      <c r="N28" s="6">
        <f t="shared" si="3"/>
        <v>0</v>
      </c>
    </row>
    <row r="29" spans="1:14" x14ac:dyDescent="0.25">
      <c r="A29" s="1">
        <v>32</v>
      </c>
      <c r="B29" s="5" t="s">
        <v>98</v>
      </c>
      <c r="C29" s="6">
        <v>0</v>
      </c>
      <c r="D29" s="6">
        <v>0</v>
      </c>
      <c r="E29" s="62">
        <v>1540</v>
      </c>
      <c r="F29" s="6"/>
      <c r="G29" s="7"/>
      <c r="I29" s="6">
        <v>0</v>
      </c>
      <c r="J29" s="6">
        <v>9160.15</v>
      </c>
      <c r="K29" s="6">
        <v>12780</v>
      </c>
      <c r="L29" s="6">
        <v>0</v>
      </c>
      <c r="M29" s="68"/>
      <c r="N29" s="6">
        <f t="shared" si="3"/>
        <v>5485.0375000000004</v>
      </c>
    </row>
    <row r="30" spans="1:14" x14ac:dyDescent="0.25">
      <c r="A30" s="1">
        <v>33</v>
      </c>
      <c r="B30" s="5" t="s">
        <v>99</v>
      </c>
      <c r="C30" s="6">
        <v>0</v>
      </c>
      <c r="D30" s="6">
        <v>0</v>
      </c>
      <c r="E30" s="62">
        <v>0</v>
      </c>
      <c r="F30" s="6">
        <v>0</v>
      </c>
      <c r="G30" s="7"/>
      <c r="I30" s="6">
        <v>7251.2100000000009</v>
      </c>
      <c r="J30" s="6">
        <v>6278.35</v>
      </c>
      <c r="K30" s="6">
        <v>0</v>
      </c>
      <c r="L30" s="6">
        <v>0</v>
      </c>
      <c r="M30" s="68"/>
      <c r="N30" s="6">
        <f t="shared" si="3"/>
        <v>3382.3900000000003</v>
      </c>
    </row>
    <row r="31" spans="1:14" x14ac:dyDescent="0.25">
      <c r="A31" s="1">
        <v>34</v>
      </c>
      <c r="B31" s="5" t="s">
        <v>100</v>
      </c>
      <c r="C31" s="6">
        <v>0</v>
      </c>
      <c r="D31" s="6">
        <v>0</v>
      </c>
      <c r="E31" s="62">
        <v>0</v>
      </c>
      <c r="F31" s="6">
        <v>0</v>
      </c>
      <c r="G31" s="7"/>
      <c r="I31" s="6">
        <v>0</v>
      </c>
      <c r="J31" s="6">
        <v>0</v>
      </c>
      <c r="K31" s="6">
        <v>0</v>
      </c>
      <c r="L31" s="6">
        <v>0</v>
      </c>
      <c r="M31" s="68"/>
      <c r="N31" s="6">
        <f t="shared" si="3"/>
        <v>0</v>
      </c>
    </row>
    <row r="32" spans="1:14" x14ac:dyDescent="0.25">
      <c r="A32" s="1">
        <v>35</v>
      </c>
      <c r="B32" s="5" t="s">
        <v>101</v>
      </c>
      <c r="C32" s="6">
        <v>0</v>
      </c>
      <c r="D32" s="6">
        <v>0</v>
      </c>
      <c r="E32" s="62">
        <v>0</v>
      </c>
      <c r="F32" s="6"/>
      <c r="G32" s="7"/>
      <c r="I32" s="6">
        <v>0</v>
      </c>
      <c r="J32" s="6">
        <v>0</v>
      </c>
      <c r="K32" s="6">
        <v>15629.76</v>
      </c>
      <c r="L32" s="6">
        <v>0</v>
      </c>
      <c r="M32" s="68"/>
      <c r="N32" s="6">
        <f t="shared" si="3"/>
        <v>3907.44</v>
      </c>
    </row>
    <row r="33" spans="1:14" x14ac:dyDescent="0.25">
      <c r="A33" s="1">
        <v>38</v>
      </c>
      <c r="B33" s="5" t="s">
        <v>102</v>
      </c>
      <c r="C33" s="6">
        <v>0</v>
      </c>
      <c r="D33" s="6">
        <v>0</v>
      </c>
      <c r="E33" s="62">
        <v>0</v>
      </c>
      <c r="F33" s="6"/>
      <c r="G33" s="7"/>
      <c r="I33" s="6">
        <v>0</v>
      </c>
      <c r="J33" s="6">
        <v>0</v>
      </c>
      <c r="K33" s="6">
        <v>0</v>
      </c>
      <c r="L33" s="6">
        <v>0</v>
      </c>
      <c r="M33" s="68"/>
      <c r="N33" s="6">
        <f t="shared" si="3"/>
        <v>0</v>
      </c>
    </row>
    <row r="34" spans="1:14" x14ac:dyDescent="0.25">
      <c r="A34" s="1">
        <v>40</v>
      </c>
      <c r="B34" s="5" t="s">
        <v>103</v>
      </c>
      <c r="C34" s="6">
        <v>72905</v>
      </c>
      <c r="D34" s="6">
        <v>23367</v>
      </c>
      <c r="E34" s="62">
        <v>0</v>
      </c>
      <c r="F34" s="6">
        <f>E34/C34*100</f>
        <v>0</v>
      </c>
      <c r="G34" s="7">
        <f t="shared" si="1"/>
        <v>0</v>
      </c>
      <c r="I34" s="6">
        <v>0</v>
      </c>
      <c r="J34" s="6">
        <v>12089.65</v>
      </c>
      <c r="K34" s="6">
        <v>10168.959999999999</v>
      </c>
      <c r="L34" s="6">
        <v>0</v>
      </c>
      <c r="M34" s="68"/>
      <c r="N34" s="6">
        <f t="shared" si="3"/>
        <v>5564.6525000000001</v>
      </c>
    </row>
    <row r="35" spans="1:14" x14ac:dyDescent="0.25">
      <c r="A35" s="1">
        <v>41</v>
      </c>
      <c r="B35" s="5" t="s">
        <v>104</v>
      </c>
      <c r="C35" s="6">
        <v>43744</v>
      </c>
      <c r="D35" s="6">
        <v>14020</v>
      </c>
      <c r="E35" s="62">
        <v>17699.490000000002</v>
      </c>
      <c r="F35" s="6">
        <f>E35/C35*100</f>
        <v>40.461526152158015</v>
      </c>
      <c r="G35" s="7">
        <f t="shared" si="1"/>
        <v>126.24457917261056</v>
      </c>
      <c r="I35" s="6">
        <v>0</v>
      </c>
      <c r="J35" s="6">
        <v>28806.47</v>
      </c>
      <c r="K35" s="6">
        <v>31846.21</v>
      </c>
      <c r="L35" s="6">
        <v>47470.93</v>
      </c>
      <c r="M35" s="68">
        <f t="shared" si="2"/>
        <v>92.149026783338769</v>
      </c>
      <c r="N35" s="6">
        <f t="shared" si="3"/>
        <v>27030.9025</v>
      </c>
    </row>
    <row r="36" spans="1:14" x14ac:dyDescent="0.25">
      <c r="A36" s="1">
        <v>42</v>
      </c>
      <c r="B36" s="5" t="s">
        <v>105</v>
      </c>
      <c r="C36" s="6">
        <v>232</v>
      </c>
      <c r="D36" s="6">
        <v>0</v>
      </c>
      <c r="E36" s="62">
        <v>481</v>
      </c>
      <c r="F36" s="6">
        <f>E36/C36*100</f>
        <v>207.32758620689654</v>
      </c>
      <c r="G36" s="7"/>
      <c r="I36" s="6">
        <v>0</v>
      </c>
      <c r="J36" s="6">
        <v>1972.5</v>
      </c>
      <c r="K36" s="6">
        <v>0</v>
      </c>
      <c r="L36" s="6">
        <v>0</v>
      </c>
      <c r="M36" s="68"/>
      <c r="N36" s="6">
        <f t="shared" si="3"/>
        <v>493.125</v>
      </c>
    </row>
    <row r="37" spans="1:14" ht="30" x14ac:dyDescent="0.25">
      <c r="A37" s="1">
        <v>43</v>
      </c>
      <c r="B37" s="5" t="s">
        <v>106</v>
      </c>
      <c r="C37" s="6">
        <v>12600</v>
      </c>
      <c r="D37" s="6">
        <v>0</v>
      </c>
      <c r="E37" s="62">
        <v>0</v>
      </c>
      <c r="F37" s="6">
        <f>E37/C37*100</f>
        <v>0</v>
      </c>
      <c r="G37" s="7"/>
      <c r="I37" s="6">
        <v>0</v>
      </c>
      <c r="J37" s="6">
        <v>0</v>
      </c>
      <c r="K37" s="6">
        <v>17687.5</v>
      </c>
      <c r="L37" s="6">
        <v>25750.7</v>
      </c>
      <c r="M37" s="68">
        <f t="shared" si="2"/>
        <v>48.930708679764045</v>
      </c>
      <c r="N37" s="6">
        <f t="shared" si="3"/>
        <v>10859.55</v>
      </c>
    </row>
    <row r="38" spans="1:14" x14ac:dyDescent="0.25">
      <c r="A38" s="1">
        <v>44</v>
      </c>
      <c r="B38" s="5" t="s">
        <v>107</v>
      </c>
      <c r="C38" s="6">
        <v>0</v>
      </c>
      <c r="D38" s="6">
        <v>0</v>
      </c>
      <c r="E38" s="62">
        <v>841</v>
      </c>
      <c r="F38" s="6"/>
      <c r="G38" s="7"/>
      <c r="I38" s="6">
        <v>87.18</v>
      </c>
      <c r="J38" s="6">
        <v>259.38</v>
      </c>
      <c r="K38" s="6">
        <v>657.92</v>
      </c>
      <c r="L38" s="6">
        <v>2252</v>
      </c>
      <c r="M38" s="68">
        <f t="shared" si="2"/>
        <v>0</v>
      </c>
      <c r="N38" s="6">
        <f t="shared" si="3"/>
        <v>814.12</v>
      </c>
    </row>
    <row r="39" spans="1:14" x14ac:dyDescent="0.25">
      <c r="A39" s="1">
        <v>45</v>
      </c>
      <c r="B39" s="5" t="s">
        <v>108</v>
      </c>
      <c r="C39" s="6">
        <v>425</v>
      </c>
      <c r="D39" s="6">
        <v>95</v>
      </c>
      <c r="E39" s="62">
        <v>32</v>
      </c>
      <c r="F39" s="6">
        <f t="shared" ref="F39:F50" si="4">E39/C39*100</f>
        <v>7.5294117647058814</v>
      </c>
      <c r="G39" s="7">
        <f t="shared" si="1"/>
        <v>33.684210526315788</v>
      </c>
      <c r="I39" s="6">
        <v>39.28</v>
      </c>
      <c r="J39" s="6">
        <v>19.25</v>
      </c>
      <c r="K39" s="6">
        <v>223.7</v>
      </c>
      <c r="L39" s="6">
        <v>148</v>
      </c>
      <c r="M39" s="68">
        <f t="shared" si="2"/>
        <v>287.16216216216213</v>
      </c>
      <c r="N39" s="6">
        <f t="shared" si="3"/>
        <v>107.5575</v>
      </c>
    </row>
    <row r="40" spans="1:14" x14ac:dyDescent="0.25">
      <c r="A40" s="1">
        <v>46</v>
      </c>
      <c r="B40" s="5" t="s">
        <v>109</v>
      </c>
      <c r="C40" s="6">
        <v>525</v>
      </c>
      <c r="D40" s="6">
        <v>225</v>
      </c>
      <c r="E40" s="62">
        <v>427</v>
      </c>
      <c r="F40" s="6">
        <f t="shared" si="4"/>
        <v>81.333333333333329</v>
      </c>
      <c r="G40" s="7">
        <f t="shared" si="1"/>
        <v>189.77777777777777</v>
      </c>
      <c r="I40" s="6">
        <v>530.78</v>
      </c>
      <c r="J40" s="6">
        <v>471.03999999999996</v>
      </c>
      <c r="K40" s="6">
        <v>3594.12</v>
      </c>
      <c r="L40" s="6">
        <v>5326</v>
      </c>
      <c r="M40" s="68">
        <f t="shared" si="2"/>
        <v>9.8573037927149834</v>
      </c>
      <c r="N40" s="6">
        <f t="shared" si="3"/>
        <v>2480.4849999999997</v>
      </c>
    </row>
    <row r="41" spans="1:14" x14ac:dyDescent="0.25">
      <c r="A41" s="1">
        <v>47</v>
      </c>
      <c r="B41" s="5" t="s">
        <v>110</v>
      </c>
      <c r="C41" s="6">
        <v>87444</v>
      </c>
      <c r="D41" s="6">
        <v>29148</v>
      </c>
      <c r="E41" s="62">
        <v>39740.639999999999</v>
      </c>
      <c r="F41" s="6">
        <f t="shared" si="4"/>
        <v>45.446960340332097</v>
      </c>
      <c r="G41" s="7">
        <f t="shared" si="1"/>
        <v>136.34088102099628</v>
      </c>
      <c r="I41" s="6">
        <v>0</v>
      </c>
      <c r="J41" s="6">
        <v>13746.69</v>
      </c>
      <c r="K41" s="6">
        <v>59963.519999999997</v>
      </c>
      <c r="L41" s="6">
        <v>70024.77</v>
      </c>
      <c r="M41" s="68">
        <f t="shared" si="2"/>
        <v>124.87581180202376</v>
      </c>
      <c r="N41" s="6">
        <f t="shared" si="3"/>
        <v>35933.744999999995</v>
      </c>
    </row>
    <row r="42" spans="1:14" x14ac:dyDescent="0.25">
      <c r="A42" s="1">
        <v>48</v>
      </c>
      <c r="B42" s="5" t="s">
        <v>111</v>
      </c>
      <c r="C42" s="6">
        <v>977</v>
      </c>
      <c r="D42" s="6">
        <v>309</v>
      </c>
      <c r="E42" s="62">
        <v>5562</v>
      </c>
      <c r="F42" s="6">
        <f t="shared" si="4"/>
        <v>569.29375639713408</v>
      </c>
      <c r="G42" s="7">
        <f t="shared" si="1"/>
        <v>1800</v>
      </c>
      <c r="I42" s="6">
        <v>0</v>
      </c>
      <c r="J42" s="6">
        <v>1576.08</v>
      </c>
      <c r="K42" s="6">
        <v>6513.83</v>
      </c>
      <c r="L42" s="6">
        <v>2368</v>
      </c>
      <c r="M42" s="68">
        <f t="shared" si="2"/>
        <v>41.258445945945951</v>
      </c>
      <c r="N42" s="6">
        <f t="shared" si="3"/>
        <v>2614.4775</v>
      </c>
    </row>
    <row r="43" spans="1:14" x14ac:dyDescent="0.25">
      <c r="A43" s="1">
        <v>49</v>
      </c>
      <c r="B43" s="5" t="s">
        <v>112</v>
      </c>
      <c r="C43" s="6">
        <v>1698</v>
      </c>
      <c r="D43" s="6">
        <v>561</v>
      </c>
      <c r="E43" s="62">
        <v>2786.5</v>
      </c>
      <c r="F43" s="6">
        <f t="shared" si="4"/>
        <v>164.10482921083627</v>
      </c>
      <c r="G43" s="7">
        <f t="shared" si="1"/>
        <v>496.70231729055257</v>
      </c>
      <c r="I43" s="6">
        <v>0</v>
      </c>
      <c r="J43" s="6">
        <v>1193.1500000000001</v>
      </c>
      <c r="K43" s="6">
        <v>5108.3</v>
      </c>
      <c r="L43" s="6">
        <v>5875.62</v>
      </c>
      <c r="M43" s="68">
        <f t="shared" si="2"/>
        <v>28.899077884546653</v>
      </c>
      <c r="N43" s="6">
        <f t="shared" si="3"/>
        <v>3044.2674999999999</v>
      </c>
    </row>
    <row r="44" spans="1:14" x14ac:dyDescent="0.25">
      <c r="A44" s="1">
        <v>50</v>
      </c>
      <c r="B44" s="5" t="s">
        <v>113</v>
      </c>
      <c r="C44" s="6">
        <v>12600</v>
      </c>
      <c r="D44" s="6">
        <v>4200</v>
      </c>
      <c r="E44" s="62">
        <v>0</v>
      </c>
      <c r="F44" s="6">
        <f t="shared" si="4"/>
        <v>0</v>
      </c>
      <c r="G44" s="7">
        <f t="shared" si="1"/>
        <v>0</v>
      </c>
      <c r="I44" s="6">
        <v>0</v>
      </c>
      <c r="J44" s="6">
        <v>0</v>
      </c>
      <c r="K44" s="6">
        <v>59.66</v>
      </c>
      <c r="L44" s="6">
        <v>0</v>
      </c>
      <c r="M44" s="68"/>
      <c r="N44" s="6">
        <f t="shared" si="3"/>
        <v>14.914999999999999</v>
      </c>
    </row>
    <row r="45" spans="1:14" x14ac:dyDescent="0.25">
      <c r="A45" s="1">
        <v>51</v>
      </c>
      <c r="B45" s="5" t="s">
        <v>114</v>
      </c>
      <c r="C45" s="6">
        <v>8800</v>
      </c>
      <c r="D45" s="6">
        <v>2200</v>
      </c>
      <c r="E45" s="62">
        <v>0</v>
      </c>
      <c r="F45" s="6">
        <f t="shared" si="4"/>
        <v>0</v>
      </c>
      <c r="G45" s="7">
        <f t="shared" si="1"/>
        <v>0</v>
      </c>
      <c r="I45" s="6">
        <v>0</v>
      </c>
      <c r="J45" s="6">
        <v>0</v>
      </c>
      <c r="K45" s="6">
        <v>0</v>
      </c>
      <c r="L45" s="6">
        <v>0</v>
      </c>
      <c r="M45" s="68"/>
      <c r="N45" s="6">
        <f t="shared" si="3"/>
        <v>0</v>
      </c>
    </row>
    <row r="46" spans="1:14" x14ac:dyDescent="0.25">
      <c r="A46" s="1">
        <v>52</v>
      </c>
      <c r="B46" s="5" t="s">
        <v>115</v>
      </c>
      <c r="C46" s="6">
        <v>70</v>
      </c>
      <c r="D46" s="6">
        <v>35</v>
      </c>
      <c r="E46" s="62">
        <v>0</v>
      </c>
      <c r="F46" s="6">
        <f t="shared" si="4"/>
        <v>0</v>
      </c>
      <c r="G46" s="7">
        <f t="shared" si="1"/>
        <v>0</v>
      </c>
      <c r="I46" s="6">
        <v>0</v>
      </c>
      <c r="J46" s="6">
        <v>0</v>
      </c>
      <c r="K46" s="6">
        <v>0</v>
      </c>
      <c r="L46" s="6">
        <v>1054</v>
      </c>
      <c r="M46" s="68">
        <f t="shared" si="2"/>
        <v>6.6413662239089177</v>
      </c>
      <c r="N46" s="6">
        <f t="shared" si="3"/>
        <v>263.5</v>
      </c>
    </row>
    <row r="47" spans="1:14" x14ac:dyDescent="0.25">
      <c r="A47" s="1">
        <v>53</v>
      </c>
      <c r="B47" s="5" t="s">
        <v>116</v>
      </c>
      <c r="C47" s="6">
        <v>1150</v>
      </c>
      <c r="D47" s="6">
        <v>350</v>
      </c>
      <c r="E47" s="62">
        <v>1330</v>
      </c>
      <c r="F47" s="6">
        <f t="shared" si="4"/>
        <v>115.65217391304347</v>
      </c>
      <c r="G47" s="7">
        <f t="shared" si="1"/>
        <v>380</v>
      </c>
      <c r="I47" s="6">
        <v>5.6</v>
      </c>
      <c r="J47" s="6">
        <v>1684</v>
      </c>
      <c r="K47" s="6">
        <v>3191.2</v>
      </c>
      <c r="L47" s="6">
        <v>4072.4</v>
      </c>
      <c r="M47" s="68">
        <f t="shared" si="2"/>
        <v>28.23887633827718</v>
      </c>
      <c r="N47" s="6">
        <f t="shared" si="3"/>
        <v>2238.2999999999997</v>
      </c>
    </row>
    <row r="48" spans="1:14" x14ac:dyDescent="0.25">
      <c r="A48" s="1">
        <v>54</v>
      </c>
      <c r="B48" s="5" t="s">
        <v>117</v>
      </c>
      <c r="C48" s="6">
        <v>12</v>
      </c>
      <c r="D48" s="6">
        <v>4</v>
      </c>
      <c r="E48" s="62">
        <v>0</v>
      </c>
      <c r="F48" s="6">
        <f t="shared" si="4"/>
        <v>0</v>
      </c>
      <c r="G48" s="7">
        <f t="shared" si="1"/>
        <v>0</v>
      </c>
      <c r="I48" s="6">
        <v>0</v>
      </c>
      <c r="J48" s="6">
        <v>3.85</v>
      </c>
      <c r="K48" s="6">
        <v>0</v>
      </c>
      <c r="L48" s="6">
        <v>12</v>
      </c>
      <c r="M48" s="68">
        <f t="shared" si="2"/>
        <v>100</v>
      </c>
      <c r="N48" s="6">
        <f t="shared" si="3"/>
        <v>3.9624999999999999</v>
      </c>
    </row>
    <row r="49" spans="1:14" x14ac:dyDescent="0.25">
      <c r="A49" s="1">
        <v>55</v>
      </c>
      <c r="B49" s="5" t="s">
        <v>118</v>
      </c>
      <c r="C49" s="6">
        <v>77</v>
      </c>
      <c r="D49" s="6">
        <v>0</v>
      </c>
      <c r="E49" s="62">
        <v>6930</v>
      </c>
      <c r="F49" s="6">
        <f t="shared" si="4"/>
        <v>9000</v>
      </c>
      <c r="G49" s="7"/>
      <c r="I49" s="6">
        <v>0</v>
      </c>
      <c r="J49" s="6">
        <v>0</v>
      </c>
      <c r="K49" s="6">
        <v>0</v>
      </c>
      <c r="L49" s="6">
        <v>0</v>
      </c>
      <c r="M49" s="68"/>
      <c r="N49" s="6">
        <f t="shared" si="3"/>
        <v>0</v>
      </c>
    </row>
    <row r="50" spans="1:14" x14ac:dyDescent="0.25">
      <c r="A50" s="1">
        <v>56</v>
      </c>
      <c r="B50" s="5" t="s">
        <v>119</v>
      </c>
      <c r="C50" s="6">
        <v>308</v>
      </c>
      <c r="D50" s="6">
        <v>154</v>
      </c>
      <c r="E50" s="62">
        <v>0</v>
      </c>
      <c r="F50" s="6">
        <f t="shared" si="4"/>
        <v>0</v>
      </c>
      <c r="G50" s="7">
        <f t="shared" si="1"/>
        <v>0</v>
      </c>
      <c r="I50" s="6">
        <v>0</v>
      </c>
      <c r="J50" s="6">
        <v>0</v>
      </c>
      <c r="K50" s="6">
        <v>0</v>
      </c>
      <c r="L50" s="6">
        <v>282.18</v>
      </c>
      <c r="M50" s="68">
        <f t="shared" si="2"/>
        <v>109.15018782337515</v>
      </c>
      <c r="N50" s="6">
        <f t="shared" si="3"/>
        <v>70.545000000000002</v>
      </c>
    </row>
    <row r="51" spans="1:14" s="18" customFormat="1" x14ac:dyDescent="0.25">
      <c r="A51" s="1">
        <v>57</v>
      </c>
      <c r="B51" s="5" t="s">
        <v>175</v>
      </c>
      <c r="C51" s="6">
        <v>36000</v>
      </c>
      <c r="D51" s="6">
        <v>4000</v>
      </c>
      <c r="E51" s="62">
        <v>0</v>
      </c>
      <c r="F51" s="6">
        <v>0</v>
      </c>
      <c r="G51" s="7">
        <f t="shared" si="1"/>
        <v>0</v>
      </c>
      <c r="I51" s="6"/>
      <c r="J51" s="6"/>
      <c r="K51" s="6"/>
      <c r="L51" s="6"/>
      <c r="M51" s="68"/>
      <c r="N51" s="6"/>
    </row>
    <row r="52" spans="1:14" x14ac:dyDescent="0.25">
      <c r="A52" s="1"/>
      <c r="B52" s="2" t="s">
        <v>40</v>
      </c>
      <c r="C52" s="6">
        <v>115500</v>
      </c>
      <c r="D52" s="6">
        <v>0</v>
      </c>
      <c r="E52" s="8">
        <v>0</v>
      </c>
      <c r="F52" s="6">
        <f t="shared" ref="F52:F57" si="5">E52/C52*100</f>
        <v>0</v>
      </c>
      <c r="G52" s="7"/>
      <c r="I52" s="6"/>
      <c r="J52" s="6"/>
      <c r="K52" s="6"/>
      <c r="L52" s="6"/>
      <c r="M52" s="68"/>
      <c r="N52" s="6"/>
    </row>
    <row r="53" spans="1:14" x14ac:dyDescent="0.25">
      <c r="A53" s="1"/>
      <c r="B53" s="2" t="s">
        <v>41</v>
      </c>
      <c r="C53" s="6">
        <v>103300</v>
      </c>
      <c r="D53" s="6">
        <v>30990</v>
      </c>
      <c r="E53" s="8">
        <v>2.17</v>
      </c>
      <c r="F53" s="6">
        <f t="shared" si="5"/>
        <v>2.100677637947725E-3</v>
      </c>
      <c r="G53" s="7">
        <f t="shared" si="1"/>
        <v>7.0022587931590835E-3</v>
      </c>
      <c r="I53" s="6"/>
      <c r="J53" s="6"/>
      <c r="K53" s="6"/>
      <c r="L53" s="6"/>
      <c r="M53" s="68"/>
      <c r="N53" s="6"/>
    </row>
    <row r="54" spans="1:14" x14ac:dyDescent="0.25">
      <c r="A54" s="1"/>
      <c r="B54" s="2" t="s">
        <v>42</v>
      </c>
      <c r="C54" s="6">
        <v>960000</v>
      </c>
      <c r="D54" s="6">
        <v>500000</v>
      </c>
      <c r="E54" s="8">
        <v>0</v>
      </c>
      <c r="F54" s="6">
        <f t="shared" si="5"/>
        <v>0</v>
      </c>
      <c r="G54" s="7">
        <f t="shared" si="1"/>
        <v>0</v>
      </c>
      <c r="I54" s="6"/>
      <c r="J54" s="6"/>
      <c r="K54" s="6"/>
      <c r="L54" s="6"/>
      <c r="M54" s="68"/>
      <c r="N54" s="6"/>
    </row>
    <row r="55" spans="1:14" x14ac:dyDescent="0.25">
      <c r="A55" s="1"/>
      <c r="B55" s="2" t="s">
        <v>43</v>
      </c>
      <c r="C55" s="6">
        <v>210000</v>
      </c>
      <c r="D55" s="6">
        <v>0</v>
      </c>
      <c r="E55" s="8">
        <v>0</v>
      </c>
      <c r="F55" s="6">
        <f t="shared" si="5"/>
        <v>0</v>
      </c>
      <c r="G55" s="7"/>
      <c r="I55" s="6"/>
      <c r="J55" s="6"/>
      <c r="K55" s="6"/>
      <c r="L55" s="6"/>
      <c r="M55" s="68"/>
      <c r="N55" s="6"/>
    </row>
    <row r="56" spans="1:14" s="18" customFormat="1" x14ac:dyDescent="0.25">
      <c r="A56" s="1"/>
      <c r="B56" s="35" t="s">
        <v>162</v>
      </c>
      <c r="C56" s="6">
        <v>493809</v>
      </c>
      <c r="D56" s="6">
        <v>94540</v>
      </c>
      <c r="E56" s="8">
        <v>36461.919999999998</v>
      </c>
      <c r="F56" s="6">
        <f t="shared" si="5"/>
        <v>7.3838103396252395</v>
      </c>
      <c r="G56" s="7">
        <f t="shared" si="1"/>
        <v>38.567717368309708</v>
      </c>
      <c r="I56" s="6"/>
      <c r="J56" s="6"/>
      <c r="K56" s="6"/>
      <c r="L56" s="6"/>
      <c r="M56" s="68"/>
      <c r="N56" s="6"/>
    </row>
    <row r="57" spans="1:14" x14ac:dyDescent="0.25">
      <c r="A57" s="1"/>
      <c r="B57" s="2" t="s">
        <v>44</v>
      </c>
      <c r="C57" s="6">
        <v>8394</v>
      </c>
      <c r="D57" s="6">
        <v>1588</v>
      </c>
      <c r="E57" s="8">
        <v>93298.5</v>
      </c>
      <c r="F57" s="6">
        <f t="shared" si="5"/>
        <v>1111.4903502501788</v>
      </c>
      <c r="G57" s="7">
        <f t="shared" si="1"/>
        <v>5875.2204030226703</v>
      </c>
      <c r="I57" s="6"/>
      <c r="J57" s="6"/>
      <c r="K57" s="6"/>
      <c r="L57" s="6"/>
      <c r="M57" s="68"/>
      <c r="N57" s="6"/>
    </row>
    <row r="58" spans="1:14" s="18" customFormat="1" x14ac:dyDescent="0.25">
      <c r="A58" s="63"/>
      <c r="B58" s="64"/>
      <c r="C58" s="65"/>
      <c r="D58" s="65"/>
      <c r="E58" s="67"/>
      <c r="F58" s="65"/>
      <c r="G58" s="66"/>
    </row>
    <row r="59" spans="1:14" x14ac:dyDescent="0.25">
      <c r="C59" s="9">
        <f>SUM(C4:C57)</f>
        <v>13335598</v>
      </c>
      <c r="D59" s="9">
        <f>SUM(D4:D57)</f>
        <v>4378848</v>
      </c>
      <c r="E59" s="9">
        <f>SUM(E4:E57)</f>
        <v>2921096.0600000005</v>
      </c>
      <c r="F59" s="9">
        <f>E59/C59*100</f>
        <v>21.904499970679982</v>
      </c>
      <c r="G59" s="9">
        <f>E59/D59*100</f>
        <v>66.709236310554758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calendarización 2026</vt:lpstr>
      <vt:lpstr>consideraciones</vt:lpstr>
      <vt:lpstr>matrícula proyectada 2025</vt:lpstr>
      <vt:lpstr>recaudado 30062025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Aspire 3</dc:creator>
  <cp:lastModifiedBy>Juan José Pérez</cp:lastModifiedBy>
  <dcterms:created xsi:type="dcterms:W3CDTF">2023-06-21T03:12:30Z</dcterms:created>
  <dcterms:modified xsi:type="dcterms:W3CDTF">2025-05-26T02:02:03Z</dcterms:modified>
</cp:coreProperties>
</file>